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70071842\Downloads\"/>
    </mc:Choice>
  </mc:AlternateContent>
  <xr:revisionPtr revIDLastSave="0" documentId="8_{0A83C129-532F-4638-87FC-636B710264D1}" xr6:coauthVersionLast="47" xr6:coauthVersionMax="47" xr10:uidLastSave="{00000000-0000-0000-0000-000000000000}"/>
  <bookViews>
    <workbookView xWindow="-110" yWindow="-110" windowWidth="19420" windowHeight="10420" xr2:uid="{00000000-000D-0000-FFFF-FFFF00000000}"/>
  </bookViews>
  <sheets>
    <sheet name="Resultatenrekening 2023" sheetId="3" r:id="rId1"/>
    <sheet name="Gecorrigeerde inkomsten en uitg" sheetId="4" r:id="rId2"/>
    <sheet name="begroting 2024 - Tabel 1-1" sheetId="5" r:id="rId3"/>
  </sheet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B13" i="4" l="1"/>
  <c r="B12" i="4"/>
  <c r="B10" i="4"/>
  <c r="L42" i="5"/>
  <c r="J42" i="5"/>
  <c r="F21" i="3" l="1"/>
  <c r="F46" i="3" s="1"/>
  <c r="G45" i="3"/>
  <c r="G33" i="3"/>
  <c r="G21" i="3"/>
  <c r="C24" i="3"/>
  <c r="B21" i="3"/>
  <c r="K30" i="5" l="1"/>
  <c r="J47" i="5"/>
  <c r="J35" i="5"/>
  <c r="J30" i="5"/>
  <c r="J26" i="5"/>
  <c r="J23" i="5"/>
  <c r="J8" i="5"/>
  <c r="K47" i="5"/>
  <c r="K42" i="5"/>
  <c r="K35" i="5"/>
  <c r="K26" i="5"/>
  <c r="K23" i="5"/>
  <c r="K8" i="5"/>
  <c r="C47" i="5"/>
  <c r="C42" i="5"/>
  <c r="C35" i="5"/>
  <c r="C23" i="5"/>
  <c r="C8" i="5"/>
  <c r="D35" i="5"/>
  <c r="D23" i="5"/>
  <c r="D8" i="5"/>
  <c r="L47" i="5"/>
  <c r="G47" i="5"/>
  <c r="F47" i="5"/>
  <c r="E47" i="5"/>
  <c r="G42" i="5"/>
  <c r="F42" i="5"/>
  <c r="E42" i="5"/>
  <c r="L35" i="5"/>
  <c r="G35" i="5"/>
  <c r="F35" i="5"/>
  <c r="E35" i="5"/>
  <c r="L30" i="5"/>
  <c r="G30" i="5"/>
  <c r="L26" i="5"/>
  <c r="G26" i="5"/>
  <c r="L23" i="5"/>
  <c r="G23" i="5"/>
  <c r="F23" i="5"/>
  <c r="E23" i="5"/>
  <c r="L8" i="5"/>
  <c r="G8" i="5"/>
  <c r="F8" i="5"/>
  <c r="E8" i="5"/>
  <c r="E32" i="4"/>
  <c r="B27" i="4"/>
  <c r="E21" i="4"/>
  <c r="F45" i="3"/>
  <c r="C45" i="3"/>
  <c r="B45" i="3"/>
  <c r="C40" i="3"/>
  <c r="B40" i="3"/>
  <c r="F33" i="3"/>
  <c r="C33" i="3"/>
  <c r="B33" i="3"/>
  <c r="G28" i="3"/>
  <c r="C28" i="3"/>
  <c r="G24" i="3"/>
  <c r="C21" i="3"/>
  <c r="G7" i="3"/>
  <c r="C7" i="3"/>
  <c r="B3" i="4"/>
  <c r="K48" i="5" l="1"/>
  <c r="C46" i="3"/>
  <c r="J48" i="5"/>
  <c r="C48" i="5"/>
  <c r="D48" i="5"/>
  <c r="E48" i="5"/>
  <c r="F48" i="5"/>
  <c r="L48" i="5"/>
  <c r="G48" i="5"/>
  <c r="J49" i="5" l="1"/>
  <c r="B18" i="4"/>
  <c r="L49" i="5"/>
  <c r="B7" i="3" l="1"/>
  <c r="B46" i="3" s="1"/>
  <c r="B30" i="4" s="1"/>
  <c r="B39" i="4" s="1"/>
  <c r="F24" i="3" l="1"/>
  <c r="F28" i="3"/>
  <c r="F40" i="3" l="1"/>
  <c r="F7" i="3"/>
  <c r="E35" i="4" l="1"/>
  <c r="B40" i="4" s="1"/>
  <c r="B41" i="4" s="1"/>
  <c r="B42" i="4" s="1"/>
  <c r="F47" i="3"/>
  <c r="G40" i="3"/>
  <c r="G46" i="3" s="1"/>
  <c r="G47" i="3" s="1"/>
  <c r="B4" i="4" l="1"/>
  <c r="B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Sebastiaan</author>
  </authors>
  <commentList>
    <comment ref="A17" authorId="0" shapeId="0" xr:uid="{B9702FAC-80B3-46DC-A537-766567C04DE5}">
      <text>
        <r>
          <rPr>
            <sz val="11"/>
            <color indexed="8"/>
            <rFont val="Helvetica"/>
          </rPr>
          <t xml:space="preserve">Michiel:
Heeft in 2021 drie jaar vooruit betaald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tc={815051E3-D6CF-4E45-BE84-83EA6EA924B6}</author>
    <author>Pater, C. de</author>
  </authors>
  <commentList>
    <comment ref="B4" authorId="0" shapeId="0" xr:uid="{815051E3-D6CF-4E45-BE84-83EA6EA924B6}">
      <text>
        <t>[Threaded comment]
Your version of Excel allows you to read this threaded comment; however, any edits to it will get removed if the file is opened in a newer version of Excel. Learn more: https://go.microsoft.com/fwlink/?linkid=870924
Comment:
    Hier zit nog een klein verschil in met de daadwerkelijke balans (die hoort 49 euro lager te liggen). Waarschijnlijk zit er ergens een foutje in één van de berekeningen in dit excelbestand, maar die moet ik nog terug zien te vinden</t>
      </text>
    </comment>
    <comment ref="A42" authorId="1" shapeId="0" xr:uid="{00000000-0006-0000-0300-000003000000}">
      <text>
        <r>
          <rPr>
            <sz val="11"/>
            <color indexed="8"/>
            <rFont val="Helvetica"/>
          </rPr>
          <t>Pater, C. de:
Voor het werkelijke vermogen moet alleen gekeken worden naar UITGAVEN, die nog gedaan moeten worden en INKOMSTEN die nog ontvangen moeten worden (betreffende 2016), dus uitgaven voor 2016, die in dat jaar al betaald hadden moeten worden (DEBET) of  inkomsten die in 2016 al ontvangen hadden moeten wordenvoor andere jaren (CREDIT). De overige inkomsten en uitgaven in deze rubriek "correcties" zijn immers al verwerkt.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Sebastiaan</author>
  </authors>
  <commentList>
    <comment ref="F44" authorId="0" shapeId="0" xr:uid="{00000000-0006-0000-0400-000008000000}">
      <text>
        <r>
          <rPr>
            <sz val="11"/>
            <color indexed="8"/>
            <rFont val="Helvetica"/>
          </rPr>
          <t xml:space="preserve">Sebastiaan:
Bijdrage Descartes aan extra kosten JHoK
</t>
        </r>
      </text>
    </comment>
    <comment ref="F45" authorId="0" shapeId="0" xr:uid="{12404637-DF12-4305-B18A-885917974716}">
      <text>
        <r>
          <rPr>
            <sz val="11"/>
            <color indexed="8"/>
            <rFont val="Helvetica"/>
          </rPr>
          <t xml:space="preserve">Sebastiaan:
Bijdrage Descartes aan extra kosten JHoK
</t>
        </r>
      </text>
    </comment>
    <comment ref="F46" authorId="0" shapeId="0" xr:uid="{545CFDDA-8198-452C-A74D-4588A6B0EC6A}">
      <text>
        <r>
          <rPr>
            <sz val="11"/>
            <color indexed="8"/>
            <rFont val="Helvetica"/>
          </rPr>
          <t xml:space="preserve">Sebastiaan:
Bijdrage Descartes aan extra kosten JHoK
</t>
        </r>
      </text>
    </comment>
  </commentList>
</comments>
</file>

<file path=xl/sharedStrings.xml><?xml version="1.0" encoding="utf-8"?>
<sst xmlns="http://schemas.openxmlformats.org/spreadsheetml/2006/main" count="177" uniqueCount="130">
  <si>
    <t>Bestuur</t>
  </si>
  <si>
    <t>ESHS</t>
  </si>
  <si>
    <t>2024</t>
  </si>
  <si>
    <t>voorjaar</t>
  </si>
  <si>
    <t>najaar</t>
  </si>
  <si>
    <t>Schrijversworkshop</t>
  </si>
  <si>
    <t>Woudschoten</t>
  </si>
  <si>
    <t>Contributie 2023</t>
  </si>
  <si>
    <t>Bijdrage congres KNHG</t>
  </si>
  <si>
    <t>Inkomsten</t>
  </si>
  <si>
    <t>Begroot</t>
  </si>
  <si>
    <t>Geboekt</t>
  </si>
  <si>
    <t>Uitgaven</t>
  </si>
  <si>
    <t>►contributies</t>
  </si>
  <si>
    <t>►bestuur</t>
  </si>
  <si>
    <t>gewone leden (EUR 42,00)</t>
  </si>
  <si>
    <t>bestuur</t>
  </si>
  <si>
    <t>studentleden (EUR 24,00)</t>
  </si>
  <si>
    <t>publiciteit (webhosting, folders, e.d.)</t>
  </si>
  <si>
    <t>achterstallige contributies t/m 2022</t>
  </si>
  <si>
    <r>
      <t xml:space="preserve">►tijdschrift </t>
    </r>
    <r>
      <rPr>
        <b/>
        <sz val="10"/>
        <color indexed="11"/>
        <rFont val="Arial"/>
        <family val="2"/>
      </rPr>
      <t>Wonderkamer</t>
    </r>
  </si>
  <si>
    <t>Institutionele abonnementen</t>
  </si>
  <si>
    <t>Productie en verzending</t>
  </si>
  <si>
    <t>Losse verkoop</t>
  </si>
  <si>
    <t>Editing</t>
  </si>
  <si>
    <t>Advertenties</t>
  </si>
  <si>
    <t xml:space="preserve">Copyright afbeeldingen </t>
  </si>
  <si>
    <t xml:space="preserve">Descartes Centre (subsidie) </t>
  </si>
  <si>
    <t>Nazendingen</t>
  </si>
  <si>
    <t xml:space="preserve">Zeeman-Fonds (subsidie) </t>
  </si>
  <si>
    <t>TSS</t>
  </si>
  <si>
    <t xml:space="preserve">Ontwerpkosten nieuw onderdeel </t>
  </si>
  <si>
    <t>Extra productie WK 3.2 (Kut-nummer)</t>
  </si>
  <si>
    <t xml:space="preserve">Nationaal Comité </t>
  </si>
  <si>
    <t>Nieuwe webside</t>
  </si>
  <si>
    <t>KU Leuven</t>
  </si>
  <si>
    <t>Hostingkosten</t>
  </si>
  <si>
    <t xml:space="preserve">UGent </t>
  </si>
  <si>
    <t xml:space="preserve">ULB </t>
  </si>
  <si>
    <t xml:space="preserve">Universiteit Antwerpen </t>
  </si>
  <si>
    <r>
      <t xml:space="preserve">►tijdschrift </t>
    </r>
    <r>
      <rPr>
        <b/>
        <sz val="10"/>
        <color indexed="11"/>
        <rFont val="Arial"/>
        <family val="2"/>
      </rPr>
      <t>JHoK</t>
    </r>
  </si>
  <si>
    <r>
      <rPr>
        <b/>
        <sz val="10"/>
        <color indexed="12"/>
        <rFont val="Arial"/>
        <family val="2"/>
      </rPr>
      <t xml:space="preserve">►tijdschrift </t>
    </r>
    <r>
      <rPr>
        <b/>
        <sz val="10"/>
        <color indexed="11"/>
        <rFont val="Arial"/>
        <family val="2"/>
      </rPr>
      <t>JHoK</t>
    </r>
  </si>
  <si>
    <t>Jaarlijkse bijdrage</t>
  </si>
  <si>
    <t>►rente</t>
  </si>
  <si>
    <t>►bancaire kosten ING-betaalrekening</t>
  </si>
  <si>
    <t>Zakelijke Spaarrekening</t>
  </si>
  <si>
    <t>kwartaalkosten ING, voor de transacties</t>
  </si>
  <si>
    <t>SNS internet sparen</t>
  </si>
  <si>
    <t xml:space="preserve">totaal rente    </t>
  </si>
  <si>
    <t>►bijdragen lidmaatschap IUHPST</t>
  </si>
  <si>
    <t>►lidmaatschappen</t>
  </si>
  <si>
    <t>Descartes Centre (via Univ. Utrecht)</t>
  </si>
  <si>
    <t>IUHPST (Int. Union of Hist. and Phil. of Science and Tech.)</t>
  </si>
  <si>
    <t>Museum Boerhaave</t>
  </si>
  <si>
    <t>Huygens ING (via KNAW)</t>
  </si>
  <si>
    <t>►ledenvergaderingen</t>
  </si>
  <si>
    <t>Brussel Studentenbijeenkomst</t>
  </si>
  <si>
    <t>►onvoorzien / diversen</t>
  </si>
  <si>
    <t>Diversen</t>
  </si>
  <si>
    <t>Schenking VAT Foundation</t>
  </si>
  <si>
    <t>Boekhoudsysteem</t>
  </si>
  <si>
    <r>
      <rPr>
        <b/>
        <sz val="10"/>
        <color indexed="12"/>
        <rFont val="Arial"/>
        <family val="2"/>
      </rPr>
      <t>█</t>
    </r>
    <r>
      <rPr>
        <b/>
        <sz val="10"/>
        <color indexed="13"/>
        <rFont val="Arial"/>
        <family val="2"/>
      </rPr>
      <t xml:space="preserve"> totaal baten</t>
    </r>
  </si>
  <si>
    <r>
      <rPr>
        <b/>
        <sz val="10"/>
        <color indexed="12"/>
        <rFont val="Arial"/>
        <family val="2"/>
      </rPr>
      <t>█</t>
    </r>
    <r>
      <rPr>
        <b/>
        <sz val="10"/>
        <color indexed="13"/>
        <rFont val="Arial"/>
        <family val="2"/>
      </rPr>
      <t xml:space="preserve"> totaal lasten</t>
    </r>
  </si>
  <si>
    <t>resultaat</t>
  </si>
  <si>
    <r>
      <rPr>
        <b/>
        <i/>
        <sz val="10"/>
        <color indexed="12"/>
        <rFont val="Arial"/>
        <family val="2"/>
      </rPr>
      <t>inkomsten</t>
    </r>
    <r>
      <rPr>
        <b/>
        <sz val="10"/>
        <color indexed="12"/>
        <rFont val="Arial"/>
        <family val="2"/>
      </rPr>
      <t xml:space="preserve"> minus </t>
    </r>
    <r>
      <rPr>
        <b/>
        <i/>
        <sz val="10"/>
        <color indexed="12"/>
        <rFont val="Arial"/>
        <family val="2"/>
      </rPr>
      <t>uitgaven</t>
    </r>
  </si>
  <si>
    <r>
      <rPr>
        <sz val="30"/>
        <color indexed="8"/>
        <rFont val="Arial"/>
      </rPr>
      <t>►1</t>
    </r>
    <r>
      <rPr>
        <i/>
        <sz val="30"/>
        <color indexed="8"/>
        <rFont val="Arial"/>
      </rPr>
      <t xml:space="preserve">. Controle resultatenrekening 2023 met Balans Saldo </t>
    </r>
  </si>
  <si>
    <t>VERMOGEN 2022</t>
  </si>
  <si>
    <t>saldo balans 31-12-2022</t>
  </si>
  <si>
    <t>saldo balans 31-12-2023</t>
  </si>
  <si>
    <t>Bruto winst</t>
  </si>
  <si>
    <r>
      <rPr>
        <sz val="30"/>
        <color indexed="8"/>
        <rFont val="Arial"/>
      </rPr>
      <t>►2</t>
    </r>
    <r>
      <rPr>
        <i/>
        <sz val="30"/>
        <color indexed="8"/>
        <rFont val="Arial"/>
      </rPr>
      <t>. Correcties 2023</t>
    </r>
  </si>
  <si>
    <t>Totale inkomsten in 2023:</t>
  </si>
  <si>
    <t>Totale uitgaven in 2023</t>
  </si>
  <si>
    <t>In 2023 ontvangen contributie voor eedere jaren</t>
  </si>
  <si>
    <t>In 2023 uitgegeven bedragen bestemd voor eerdere jaren</t>
  </si>
  <si>
    <t>In 2023 ontvangen contributie voor 2024</t>
  </si>
  <si>
    <t>In 2023 ontvangen subsidie (WK) voor 2024</t>
  </si>
  <si>
    <t>Nog te ontvangen contributie voor het jaar 2023</t>
  </si>
  <si>
    <t>In eerdere jaren ontvangen contributie</t>
  </si>
  <si>
    <t xml:space="preserve">In eerdere jaren ontvangen abonneegelden </t>
  </si>
  <si>
    <t>Nog te ontvangen bedragen (terugbetaling oplichting)</t>
  </si>
  <si>
    <t>Gecorrigeerde inkomsten 2022</t>
  </si>
  <si>
    <t>Gecorrigeerde uitgaven 2022</t>
  </si>
  <si>
    <t>Gecorrigeerd vermogen 2022</t>
  </si>
  <si>
    <t>Gecorrigeerd vermogen 2021</t>
  </si>
  <si>
    <t>Gecorrigeerd vermogen 2020</t>
  </si>
  <si>
    <t>Gecorrigeerd vermogen 2019</t>
  </si>
  <si>
    <t>Gecorrigeerd vermogen 2018</t>
  </si>
  <si>
    <t>Gecorrigeerd vermogen 2017</t>
  </si>
  <si>
    <t>Gecorrigeerd vermogen 2016</t>
  </si>
  <si>
    <t>Gecorrigeerd vermogen 2015</t>
  </si>
  <si>
    <t>Gecorrigeerd vermogen 2014</t>
  </si>
  <si>
    <t>Gecorrigeerd vermogen 2013</t>
  </si>
  <si>
    <t>2022 (resultaat)</t>
  </si>
  <si>
    <t>2023 (resultaat)</t>
  </si>
  <si>
    <t>2020</t>
  </si>
  <si>
    <t>begroot</t>
  </si>
  <si>
    <r>
      <rPr>
        <b/>
        <sz val="18"/>
        <color indexed="12"/>
        <rFont val="Arial"/>
      </rPr>
      <t>►</t>
    </r>
    <r>
      <rPr>
        <b/>
        <sz val="18"/>
        <color indexed="12"/>
        <rFont val="Arial"/>
      </rPr>
      <t>contributies</t>
    </r>
  </si>
  <si>
    <r>
      <rPr>
        <b/>
        <sz val="18"/>
        <color indexed="12"/>
        <rFont val="Arial"/>
      </rPr>
      <t>►</t>
    </r>
    <r>
      <rPr>
        <b/>
        <sz val="18"/>
        <color indexed="12"/>
        <rFont val="Arial"/>
      </rPr>
      <t>bestuur</t>
    </r>
  </si>
  <si>
    <t>Gewone leden (EUR 42,00)</t>
  </si>
  <si>
    <t>Studentleden (EUR 24,00)</t>
  </si>
  <si>
    <r>
      <rPr>
        <sz val="10"/>
        <color indexed="8"/>
        <rFont val="Arial"/>
      </rPr>
      <t>P</t>
    </r>
    <r>
      <rPr>
        <sz val="14"/>
        <color indexed="8"/>
        <rFont val="Arial"/>
      </rPr>
      <t>ubliciteit</t>
    </r>
    <r>
      <rPr>
        <sz val="13"/>
        <color indexed="8"/>
        <rFont val="Arial"/>
      </rPr>
      <t xml:space="preserve"> </t>
    </r>
    <r>
      <rPr>
        <sz val="14"/>
        <color indexed="8"/>
        <rFont val="Arial"/>
      </rPr>
      <t>(webhosting, folders, e.d.)</t>
    </r>
  </si>
  <si>
    <t>Achterstallige contributies t/m 2023</t>
  </si>
  <si>
    <r>
      <rPr>
        <b/>
        <sz val="18"/>
        <color indexed="12"/>
        <rFont val="Arial"/>
      </rPr>
      <t>►</t>
    </r>
    <r>
      <rPr>
        <b/>
        <sz val="18"/>
        <color indexed="12"/>
        <rFont val="Arial"/>
      </rPr>
      <t xml:space="preserve">tijdschrift </t>
    </r>
    <r>
      <rPr>
        <b/>
        <sz val="18"/>
        <color indexed="11"/>
        <rFont val="Arial"/>
      </rPr>
      <t>Wonderkamer</t>
    </r>
  </si>
  <si>
    <t>Losse verkoop (30 edities)</t>
  </si>
  <si>
    <t>VAT Foundation</t>
  </si>
  <si>
    <t>Stichting Historia Medicinae</t>
  </si>
  <si>
    <t>Nieuwe website</t>
  </si>
  <si>
    <t>Nationaal comité</t>
  </si>
  <si>
    <t>Zeemanfonds</t>
  </si>
  <si>
    <t>Nieuwe bijdrages</t>
  </si>
  <si>
    <r>
      <rPr>
        <b/>
        <sz val="18"/>
        <color indexed="12"/>
        <rFont val="Arial"/>
      </rPr>
      <t>►</t>
    </r>
    <r>
      <rPr>
        <b/>
        <sz val="18"/>
        <color indexed="12"/>
        <rFont val="Arial"/>
      </rPr>
      <t xml:space="preserve">tijdschrift </t>
    </r>
    <r>
      <rPr>
        <b/>
        <sz val="18"/>
        <color indexed="11"/>
        <rFont val="Arial"/>
      </rPr>
      <t>JHoK</t>
    </r>
  </si>
  <si>
    <r>
      <rPr>
        <b/>
        <sz val="18"/>
        <color indexed="12"/>
        <rFont val="Arial"/>
      </rPr>
      <t>►</t>
    </r>
    <r>
      <rPr>
        <b/>
        <sz val="18"/>
        <color indexed="12"/>
        <rFont val="Arial"/>
      </rPr>
      <t>rente</t>
    </r>
  </si>
  <si>
    <r>
      <rPr>
        <b/>
        <sz val="18"/>
        <color indexed="12"/>
        <rFont val="Arial"/>
      </rPr>
      <t>►</t>
    </r>
    <r>
      <rPr>
        <b/>
        <sz val="18"/>
        <color indexed="12"/>
        <rFont val="Arial"/>
      </rPr>
      <t>bancaire kosten ING-betaalrekening</t>
    </r>
  </si>
  <si>
    <t>Bankkosten ING, voor de transacties</t>
  </si>
  <si>
    <r>
      <rPr>
        <b/>
        <sz val="18"/>
        <color indexed="12"/>
        <rFont val="Arial"/>
      </rPr>
      <t>►</t>
    </r>
    <r>
      <rPr>
        <b/>
        <sz val="18"/>
        <color indexed="12"/>
        <rFont val="Arial"/>
      </rPr>
      <t>bijdragen lidmaatschap IUHPST</t>
    </r>
  </si>
  <si>
    <r>
      <rPr>
        <b/>
        <sz val="18"/>
        <color indexed="12"/>
        <rFont val="Arial"/>
      </rPr>
      <t>►</t>
    </r>
    <r>
      <rPr>
        <b/>
        <sz val="18"/>
        <color indexed="12"/>
        <rFont val="Arial"/>
      </rPr>
      <t>lidmaatschappen</t>
    </r>
  </si>
  <si>
    <r>
      <rPr>
        <sz val="14"/>
        <color indexed="8"/>
        <rFont val="Arial"/>
      </rPr>
      <t>IUHPST</t>
    </r>
    <r>
      <rPr>
        <sz val="14"/>
        <color indexed="8"/>
        <rFont val="Arial"/>
      </rPr>
      <t xml:space="preserve"> (</t>
    </r>
    <r>
      <rPr>
        <sz val="14"/>
        <color indexed="8"/>
        <rFont val="Arial"/>
      </rPr>
      <t>2023)</t>
    </r>
  </si>
  <si>
    <r>
      <rPr>
        <b/>
        <sz val="18"/>
        <color indexed="12"/>
        <rFont val="Arial"/>
      </rPr>
      <t>►</t>
    </r>
    <r>
      <rPr>
        <b/>
        <sz val="18"/>
        <color indexed="12"/>
        <rFont val="Arial"/>
      </rPr>
      <t>ledenvergaderingen en conferenties</t>
    </r>
  </si>
  <si>
    <t>►ledenvergaderingen en evenementen</t>
  </si>
  <si>
    <t>Voorjaar</t>
  </si>
  <si>
    <t>Najaar</t>
  </si>
  <si>
    <t>Najaar (jubileum)</t>
  </si>
  <si>
    <t>Overige evenementen</t>
  </si>
  <si>
    <r>
      <rPr>
        <b/>
        <sz val="18"/>
        <color indexed="12"/>
        <rFont val="Arial"/>
      </rPr>
      <t>►</t>
    </r>
    <r>
      <rPr>
        <b/>
        <sz val="18"/>
        <color indexed="12"/>
        <rFont val="Arial"/>
      </rPr>
      <t>onvoorzien / diversen</t>
    </r>
  </si>
  <si>
    <t>Bijdrages Thesis Award (Descartes, Huygens)</t>
  </si>
  <si>
    <t>Gewina Thesis Award</t>
  </si>
  <si>
    <r>
      <rPr>
        <b/>
        <sz val="19"/>
        <color indexed="12"/>
        <rFont val="Arial"/>
      </rPr>
      <t>█</t>
    </r>
    <r>
      <rPr>
        <b/>
        <sz val="19"/>
        <color indexed="13"/>
        <rFont val="Arial"/>
      </rPr>
      <t xml:space="preserve"> totaal baten</t>
    </r>
  </si>
  <si>
    <r>
      <rPr>
        <b/>
        <sz val="19"/>
        <color indexed="12"/>
        <rFont val="Arial"/>
      </rPr>
      <t>█</t>
    </r>
    <r>
      <rPr>
        <b/>
        <sz val="19"/>
        <color indexed="13"/>
        <rFont val="Arial"/>
      </rPr>
      <t xml:space="preserve"> totaal lasten</t>
    </r>
  </si>
  <si>
    <r>
      <rPr>
        <b/>
        <i/>
        <sz val="18"/>
        <color indexed="12"/>
        <rFont val="Arial"/>
      </rPr>
      <t>inkomsten</t>
    </r>
    <r>
      <rPr>
        <b/>
        <sz val="18"/>
        <color indexed="12"/>
        <rFont val="Arial"/>
      </rPr>
      <t xml:space="preserve"> minus </t>
    </r>
    <r>
      <rPr>
        <b/>
        <i/>
        <sz val="18"/>
        <color indexed="12"/>
        <rFont val="Arial"/>
      </rPr>
      <t>uitgaven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</si>
</sst>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7" formatCode="[$€-2]\ #,##0.00"/>
    <numFmt numFmtId="168" formatCode="[$€-2]\ 0.00"/>
    <numFmt numFmtId="169" formatCode="_ [$€-2]\ * #,##0.00_ ;_ [$€-2]\ * \-#,##0.00_ ;_ [$€-2]\ * &quot;-&quot;??_ ;_ @_ "/>
  </numFmts>
  <fonts count="46" x14ac:knownFonts="1">
    <font>
      <sz val="10"/>
      <color indexed="8"/>
      <name val="Arial"/>
    </font>
    <font>
      <sz val="14"/>
      <color indexed="8"/>
      <name val="Arial"/>
    </font>
    <font>
      <sz val="13"/>
      <color indexed="8"/>
      <name val="Arial"/>
    </font>
    <font>
      <b/>
      <sz val="16"/>
      <color indexed="8"/>
      <name val="Arial"/>
    </font>
    <font>
      <b/>
      <sz val="28"/>
      <color indexed="8"/>
      <name val="Arial"/>
    </font>
    <font>
      <b/>
      <sz val="25"/>
      <color indexed="8"/>
      <name val="Arial"/>
    </font>
    <font>
      <b/>
      <sz val="26"/>
      <color indexed="8"/>
      <name val="Arial"/>
    </font>
    <font>
      <sz val="28"/>
      <color indexed="8"/>
      <name val="Arial"/>
    </font>
    <font>
      <sz val="11"/>
      <color indexed="8"/>
      <name val="Helvetica"/>
    </font>
    <font>
      <i/>
      <sz val="14"/>
      <color indexed="8"/>
      <name val="Arial"/>
    </font>
    <font>
      <b/>
      <sz val="14"/>
      <color indexed="8"/>
      <name val="Arial"/>
    </font>
    <font>
      <sz val="30"/>
      <color indexed="8"/>
      <name val="Arial"/>
    </font>
    <font>
      <i/>
      <sz val="30"/>
      <color indexed="8"/>
      <name val="Arial"/>
    </font>
    <font>
      <i/>
      <sz val="10"/>
      <color indexed="8"/>
      <name val="Arial"/>
    </font>
    <font>
      <b/>
      <i/>
      <sz val="22"/>
      <color indexed="8"/>
      <name val="Arial"/>
    </font>
    <font>
      <b/>
      <i/>
      <sz val="18"/>
      <color indexed="8"/>
      <name val="Arial"/>
    </font>
    <font>
      <sz val="22"/>
      <color indexed="8"/>
      <name val="Arial"/>
    </font>
    <font>
      <sz val="16"/>
      <color indexed="8"/>
      <name val="Arial"/>
    </font>
    <font>
      <sz val="18"/>
      <color indexed="8"/>
      <name val="Arial"/>
    </font>
    <font>
      <sz val="22"/>
      <color indexed="33"/>
      <name val="Arial"/>
    </font>
    <font>
      <b/>
      <sz val="22"/>
      <color indexed="12"/>
      <name val="Arial"/>
    </font>
    <font>
      <sz val="16"/>
      <color indexed="33"/>
      <name val="Arial"/>
    </font>
    <font>
      <b/>
      <sz val="22"/>
      <color indexed="8"/>
      <name val="Arial"/>
    </font>
    <font>
      <b/>
      <sz val="18"/>
      <color indexed="8"/>
      <name val="Arial"/>
    </font>
    <font>
      <b/>
      <sz val="18"/>
      <color indexed="12"/>
      <name val="Arial"/>
    </font>
    <font>
      <sz val="21"/>
      <color indexed="8"/>
      <name val="Arial"/>
    </font>
    <font>
      <b/>
      <sz val="18"/>
      <color indexed="11"/>
      <name val="Arial"/>
    </font>
    <font>
      <sz val="15"/>
      <color indexed="8"/>
      <name val="Arial"/>
    </font>
    <font>
      <b/>
      <i/>
      <u/>
      <sz val="18"/>
      <color indexed="12"/>
      <name val="Arial"/>
    </font>
    <font>
      <b/>
      <sz val="19"/>
      <color indexed="13"/>
      <name val="Arial"/>
    </font>
    <font>
      <b/>
      <sz val="19"/>
      <color indexed="12"/>
      <name val="Arial"/>
    </font>
    <font>
      <b/>
      <sz val="19"/>
      <color indexed="8"/>
      <name val="Arial"/>
    </font>
    <font>
      <b/>
      <i/>
      <sz val="18"/>
      <color indexed="12"/>
      <name val="Arial"/>
    </font>
    <font>
      <b/>
      <sz val="10"/>
      <color indexed="8"/>
      <name val="Arial"/>
      <family val="2"/>
    </font>
    <font>
      <sz val="10"/>
      <color indexed="8"/>
      <name val="Arial"/>
      <family val="2"/>
    </font>
    <font>
      <b/>
      <sz val="10"/>
      <color indexed="12"/>
      <name val="Arial"/>
      <family val="2"/>
    </font>
    <font>
      <i/>
      <sz val="10"/>
      <color indexed="8"/>
      <name val="Arial"/>
      <family val="2"/>
    </font>
    <font>
      <b/>
      <sz val="10"/>
      <color indexed="11"/>
      <name val="Arial"/>
      <family val="2"/>
    </font>
    <font>
      <b/>
      <i/>
      <sz val="10"/>
      <color indexed="12"/>
      <name val="Arial"/>
      <family val="2"/>
    </font>
    <font>
      <b/>
      <i/>
      <u/>
      <sz val="10"/>
      <color indexed="12"/>
      <name val="Arial"/>
      <family val="2"/>
    </font>
    <font>
      <b/>
      <sz val="10"/>
      <color indexed="13"/>
      <name val="Arial"/>
      <family val="2"/>
    </font>
    <font>
      <sz val="14"/>
      <color indexed="8"/>
      <name val="Arial"/>
      <family val="2"/>
    </font>
    <font>
      <sz val="15"/>
      <color indexed="8"/>
      <name val="Arial"/>
      <family val="2"/>
    </font>
    <font>
      <i/>
      <sz val="30"/>
      <color indexed="8"/>
      <name val="Arial"/>
      <family val="2"/>
    </font>
    <font>
      <sz val="22"/>
      <color indexed="8"/>
      <name val="Arial"/>
      <family val="2"/>
    </font>
    <font>
      <sz val="18"/>
      <color indexed="8"/>
      <name val="Arial"/>
      <family val="2"/>
    </font>
  </fonts>
  <fills count="11">
    <fill>
      <patternFill patternType="none"/>
    </fill>
    <fill>
      <patternFill patternType="gray125"/>
    </fill>
    <fill>
      <patternFill patternType="solid">
        <fgColor indexed="13"/>
        <bgColor auto="1"/>
      </patternFill>
    </fill>
    <fill>
      <patternFill patternType="solid">
        <fgColor indexed="19"/>
        <bgColor auto="1"/>
      </patternFill>
    </fill>
    <fill>
      <patternFill patternType="solid">
        <fgColor indexed="30"/>
        <bgColor auto="1"/>
      </patternFill>
    </fill>
    <fill>
      <patternFill patternType="solid">
        <fgColor indexed="8"/>
        <bgColor auto="1"/>
      </patternFill>
    </fill>
    <fill>
      <patternFill patternType="solid">
        <fgColor indexed="31"/>
        <bgColor auto="1"/>
      </patternFill>
    </fill>
    <fill>
      <patternFill patternType="solid">
        <fgColor indexed="32"/>
        <bgColor auto="1"/>
      </patternFill>
    </fill>
    <fill>
      <patternFill patternType="solid">
        <fgColor indexed="34"/>
        <bgColor auto="1"/>
      </patternFill>
    </fill>
    <fill>
      <patternFill patternType="solid">
        <fgColor indexed="35"/>
        <bgColor auto="1"/>
      </patternFill>
    </fill>
    <fill>
      <gradientFill degree="270">
        <stop position="0">
          <color rgb="FFC7B2E8"/>
        </stop>
        <stop position="0.35">
          <color rgb="FFD7C9EE"/>
        </stop>
        <stop position="1">
          <color rgb="FFEFE9F9"/>
        </stop>
      </gradientFill>
    </fill>
  </fills>
  <borders count="57">
    <border>
      <left/>
      <right/>
      <top/>
      <bottom/>
      <diagonal/>
    </border>
    <border>
      <left style="thin">
        <color indexed="8"/>
      </left>
      <right style="thin">
        <color indexed="8"/>
      </right>
      <top style="thin">
        <color indexed="8"/>
      </top>
      <bottom style="thin">
        <color indexed="8"/>
      </bottom>
      <diagonal/>
    </border>
    <border>
      <left/>
      <right style="thick">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14"/>
      </left>
      <right style="thin">
        <color indexed="14"/>
      </right>
      <top style="thin">
        <color indexed="14"/>
      </top>
      <bottom style="thin">
        <color indexed="14"/>
      </bottom>
      <diagonal/>
    </border>
    <border>
      <left style="thin">
        <color indexed="14"/>
      </left>
      <right style="thin">
        <color indexed="8"/>
      </right>
      <top style="thin">
        <color indexed="14"/>
      </top>
      <bottom style="thin">
        <color indexed="14"/>
      </bottom>
      <diagonal/>
    </border>
    <border>
      <left style="thin">
        <color indexed="8"/>
      </left>
      <right style="thin">
        <color indexed="8"/>
      </right>
      <top style="thin">
        <color indexed="14"/>
      </top>
      <bottom style="thin">
        <color indexed="14"/>
      </bottom>
      <diagonal/>
    </border>
    <border>
      <left style="thin">
        <color indexed="8"/>
      </left>
      <right style="thin">
        <color indexed="14"/>
      </right>
      <top style="thin">
        <color indexed="14"/>
      </top>
      <bottom style="thin">
        <color indexed="14"/>
      </bottom>
      <diagonal/>
    </border>
    <border>
      <left style="thin">
        <color indexed="8"/>
      </left>
      <right style="thin">
        <color indexed="8"/>
      </right>
      <top/>
      <bottom/>
      <diagonal/>
    </border>
    <border>
      <left style="thin">
        <color indexed="8"/>
      </left>
      <right style="thin">
        <color indexed="14"/>
      </right>
      <top style="thin">
        <color indexed="8"/>
      </top>
      <bottom style="thin">
        <color indexed="14"/>
      </bottom>
      <diagonal/>
    </border>
    <border>
      <left style="thin">
        <color indexed="14"/>
      </left>
      <right style="thin">
        <color indexed="14"/>
      </right>
      <top style="thin">
        <color indexed="8"/>
      </top>
      <bottom style="thin">
        <color indexed="14"/>
      </bottom>
      <diagonal/>
    </border>
    <border>
      <left style="thin">
        <color indexed="14"/>
      </left>
      <right style="thin">
        <color indexed="8"/>
      </right>
      <top style="thin">
        <color indexed="8"/>
      </top>
      <bottom style="thin">
        <color indexed="14"/>
      </bottom>
      <diagonal/>
    </border>
    <border>
      <left style="thin">
        <color indexed="8"/>
      </left>
      <right style="thin">
        <color indexed="14"/>
      </right>
      <top style="thin">
        <color indexed="14"/>
      </top>
      <bottom style="thin">
        <color indexed="8"/>
      </bottom>
      <diagonal/>
    </border>
    <border>
      <left style="thin">
        <color indexed="14"/>
      </left>
      <right style="thin">
        <color indexed="14"/>
      </right>
      <top style="thin">
        <color indexed="14"/>
      </top>
      <bottom style="thin">
        <color indexed="8"/>
      </bottom>
      <diagonal/>
    </border>
    <border>
      <left style="thin">
        <color indexed="14"/>
      </left>
      <right style="thin">
        <color indexed="8"/>
      </right>
      <top style="thin">
        <color indexed="14"/>
      </top>
      <bottom style="thin">
        <color indexed="8"/>
      </bottom>
      <diagonal/>
    </border>
    <border>
      <left/>
      <right/>
      <top style="thin">
        <color indexed="8"/>
      </top>
      <bottom style="thin">
        <color indexed="8"/>
      </bottom>
      <diagonal/>
    </border>
    <border>
      <left style="thin">
        <color indexed="8"/>
      </left>
      <right style="thin">
        <color indexed="14"/>
      </right>
      <top style="thin">
        <color indexed="14"/>
      </top>
      <bottom/>
      <diagonal/>
    </border>
    <border>
      <left style="thin">
        <color indexed="14"/>
      </left>
      <right style="thin">
        <color indexed="14"/>
      </right>
      <top style="thin">
        <color indexed="14"/>
      </top>
      <bottom/>
      <diagonal/>
    </border>
    <border>
      <left style="thin">
        <color indexed="14"/>
      </left>
      <right style="thin">
        <color indexed="8"/>
      </right>
      <top style="thin">
        <color indexed="1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ck">
        <color indexed="8"/>
      </left>
      <right/>
      <top style="thick">
        <color indexed="8"/>
      </top>
      <bottom style="thick">
        <color indexed="8"/>
      </bottom>
      <diagonal/>
    </border>
    <border>
      <left/>
      <right style="thin">
        <color indexed="14"/>
      </right>
      <top style="thick">
        <color indexed="8"/>
      </top>
      <bottom style="thick">
        <color indexed="8"/>
      </bottom>
      <diagonal/>
    </border>
    <border>
      <left style="thin">
        <color indexed="14"/>
      </left>
      <right style="thin">
        <color indexed="14"/>
      </right>
      <top style="thick">
        <color indexed="8"/>
      </top>
      <bottom style="thick">
        <color indexed="8"/>
      </bottom>
      <diagonal/>
    </border>
    <border>
      <left style="thin">
        <color indexed="14"/>
      </left>
      <right style="thick">
        <color indexed="8"/>
      </right>
      <top style="thick">
        <color indexed="8"/>
      </top>
      <bottom style="thick">
        <color indexed="8"/>
      </bottom>
      <diagonal/>
    </border>
    <border>
      <left style="thin">
        <color indexed="8"/>
      </left>
      <right/>
      <top style="thick">
        <color indexed="8"/>
      </top>
      <bottom/>
      <diagonal/>
    </border>
    <border>
      <left/>
      <right style="thick">
        <color indexed="8"/>
      </right>
      <top style="thick">
        <color indexed="8"/>
      </top>
      <bottom/>
      <diagonal/>
    </border>
    <border>
      <left style="thin">
        <color indexed="8"/>
      </left>
      <right/>
      <top/>
      <bottom/>
      <diagonal/>
    </border>
    <border>
      <left/>
      <right style="thick">
        <color indexed="8"/>
      </right>
      <top/>
      <bottom/>
      <diagonal/>
    </border>
    <border>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top/>
      <bottom style="thick">
        <color indexed="8"/>
      </bottom>
      <diagonal/>
    </border>
    <border>
      <left/>
      <right style="thick">
        <color indexed="8"/>
      </right>
      <top/>
      <bottom style="thick">
        <color indexed="8"/>
      </bottom>
      <diagonal/>
    </border>
    <border>
      <left style="thick">
        <color indexed="8"/>
      </left>
      <right/>
      <top style="thick">
        <color indexed="8"/>
      </top>
      <bottom/>
      <diagonal/>
    </border>
    <border>
      <left/>
      <right style="thin">
        <color indexed="8"/>
      </right>
      <top style="thick">
        <color indexed="8"/>
      </top>
      <bottom/>
      <diagonal/>
    </border>
    <border>
      <left style="thin">
        <color indexed="8"/>
      </left>
      <right style="thin">
        <color indexed="8"/>
      </right>
      <top style="thick">
        <color indexed="8"/>
      </top>
      <bottom/>
      <diagonal/>
    </border>
    <border>
      <left style="thick">
        <color indexed="8"/>
      </left>
      <right/>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right style="thick">
        <color indexed="8"/>
      </right>
      <top style="thin">
        <color indexed="8"/>
      </top>
      <bottom/>
      <diagonal/>
    </border>
    <border>
      <left style="thick">
        <color indexed="8"/>
      </left>
      <right/>
      <top/>
      <bottom style="thick">
        <color indexed="8"/>
      </bottom>
      <diagonal/>
    </border>
    <border>
      <left/>
      <right style="thin">
        <color indexed="8"/>
      </right>
      <top style="thin">
        <color indexed="8"/>
      </top>
      <bottom style="thick">
        <color indexed="8"/>
      </bottom>
      <diagonal/>
    </border>
    <border>
      <left style="thick">
        <color indexed="8"/>
      </left>
      <right style="medium">
        <color indexed="8"/>
      </right>
      <top style="thick">
        <color indexed="8"/>
      </top>
      <bottom style="thick">
        <color indexed="8"/>
      </bottom>
      <diagonal/>
    </border>
    <border>
      <left style="medium">
        <color indexed="8"/>
      </left>
      <right/>
      <top style="thick">
        <color indexed="8"/>
      </top>
      <bottom style="thick">
        <color indexed="8"/>
      </bottom>
      <diagonal/>
    </border>
    <border>
      <left/>
      <right/>
      <top style="thin">
        <color indexed="8"/>
      </top>
      <bottom/>
      <diagonal/>
    </border>
    <border>
      <left/>
      <right/>
      <top style="thick">
        <color indexed="8"/>
      </top>
      <bottom/>
      <diagonal/>
    </border>
    <border>
      <left style="thick">
        <color indexed="8"/>
      </left>
      <right style="thin">
        <color indexed="14"/>
      </right>
      <top style="thick">
        <color indexed="8"/>
      </top>
      <bottom style="thick">
        <color indexed="8"/>
      </bottom>
      <diagonal/>
    </border>
    <border>
      <left style="thin">
        <color indexed="14"/>
      </left>
      <right/>
      <top/>
      <bottom style="medium">
        <color indexed="8"/>
      </bottom>
      <diagonal/>
    </border>
    <border>
      <left/>
      <right/>
      <top style="thick">
        <color indexed="8"/>
      </top>
      <bottom style="thick">
        <color indexed="8"/>
      </bottom>
      <diagonal/>
    </border>
    <border>
      <left/>
      <right/>
      <top style="medium">
        <color indexed="8"/>
      </top>
      <bottom/>
      <diagonal/>
    </border>
    <border>
      <left/>
      <right/>
      <top/>
      <bottom/>
      <diagonal/>
    </border>
    <border>
      <left style="thin">
        <color indexed="14"/>
      </left>
      <right/>
      <top/>
      <bottom/>
      <diagonal/>
    </border>
    <border>
      <left/>
      <right/>
      <top/>
      <bottom style="thick">
        <color indexed="8"/>
      </bottom>
      <diagonal/>
    </border>
  </borders>
  <cellStyleXfs count="1">
    <xf numFmtId="0" fontId="0" fillId="0" borderId="0" applyNumberFormat="0" applyFill="0" applyBorder="0" applyProtection="0"/>
  </cellStyleXfs>
  <cellXfs count="182">
    <xf numFmtId="0" fontId="0" fillId="0" borderId="0" xfId="0"/>
    <xf numFmtId="0" fontId="0" fillId="0" borderId="0" xfId="0" applyNumberFormat="1"/>
    <xf numFmtId="0" fontId="0" fillId="2" borderId="7" xfId="0" applyFill="1" applyBorder="1"/>
    <xf numFmtId="49" fontId="4" fillId="4" borderId="1" xfId="0" applyNumberFormat="1" applyFont="1" applyFill="1" applyBorder="1" applyAlignment="1">
      <alignment horizontal="left"/>
    </xf>
    <xf numFmtId="49" fontId="5" fillId="4" borderId="1" xfId="0" applyNumberFormat="1" applyFont="1" applyFill="1" applyBorder="1"/>
    <xf numFmtId="49" fontId="7" fillId="4" borderId="5" xfId="0" applyNumberFormat="1" applyFont="1" applyFill="1" applyBorder="1"/>
    <xf numFmtId="4" fontId="1" fillId="2" borderId="12" xfId="0" applyNumberFormat="1" applyFont="1" applyFill="1" applyBorder="1"/>
    <xf numFmtId="4" fontId="1" fillId="2" borderId="13" xfId="0" applyNumberFormat="1" applyFont="1" applyFill="1" applyBorder="1"/>
    <xf numFmtId="49" fontId="1" fillId="2" borderId="9" xfId="0" applyNumberFormat="1" applyFont="1" applyFill="1" applyBorder="1" applyAlignment="1">
      <alignment horizontal="left"/>
    </xf>
    <xf numFmtId="4" fontId="1" fillId="2" borderId="6" xfId="0" applyNumberFormat="1" applyFont="1" applyFill="1" applyBorder="1"/>
    <xf numFmtId="4" fontId="1" fillId="2" borderId="7" xfId="0" applyNumberFormat="1" applyFont="1" applyFill="1" applyBorder="1"/>
    <xf numFmtId="49" fontId="1" fillId="2" borderId="14" xfId="0" applyNumberFormat="1" applyFont="1" applyFill="1" applyBorder="1" applyAlignment="1">
      <alignment horizontal="left"/>
    </xf>
    <xf numFmtId="4" fontId="1" fillId="2" borderId="15" xfId="0" applyNumberFormat="1" applyFont="1" applyFill="1" applyBorder="1"/>
    <xf numFmtId="4" fontId="1" fillId="2" borderId="16" xfId="0" applyNumberFormat="1" applyFont="1" applyFill="1" applyBorder="1"/>
    <xf numFmtId="0" fontId="1" fillId="2" borderId="14" xfId="0" applyFont="1" applyFill="1" applyBorder="1" applyAlignment="1">
      <alignment horizontal="left"/>
    </xf>
    <xf numFmtId="0" fontId="10" fillId="3" borderId="3" xfId="0" applyFont="1" applyFill="1" applyBorder="1" applyAlignment="1">
      <alignment horizontal="left"/>
    </xf>
    <xf numFmtId="4" fontId="10" fillId="3" borderId="4" xfId="0" applyNumberFormat="1" applyFont="1" applyFill="1" applyBorder="1"/>
    <xf numFmtId="4" fontId="10" fillId="3" borderId="1" xfId="0" applyNumberFormat="1" applyFont="1" applyFill="1" applyBorder="1"/>
    <xf numFmtId="4" fontId="10" fillId="3" borderId="17" xfId="0" applyNumberFormat="1" applyFont="1" applyFill="1" applyBorder="1"/>
    <xf numFmtId="0" fontId="1" fillId="2" borderId="9" xfId="0" applyFont="1" applyFill="1" applyBorder="1" applyAlignment="1">
      <alignment horizontal="left"/>
    </xf>
    <xf numFmtId="0" fontId="1" fillId="2" borderId="6" xfId="0" applyFont="1" applyFill="1" applyBorder="1"/>
    <xf numFmtId="49" fontId="10" fillId="3" borderId="3" xfId="0" applyNumberFormat="1" applyFont="1" applyFill="1" applyBorder="1" applyAlignment="1">
      <alignment horizontal="left"/>
    </xf>
    <xf numFmtId="4" fontId="1" fillId="2" borderId="19" xfId="0" applyNumberFormat="1" applyFont="1" applyFill="1" applyBorder="1"/>
    <xf numFmtId="4" fontId="1" fillId="2" borderId="20" xfId="0" applyNumberFormat="1" applyFont="1" applyFill="1" applyBorder="1"/>
    <xf numFmtId="0" fontId="10" fillId="3" borderId="21" xfId="0" applyFont="1" applyFill="1" applyBorder="1" applyAlignment="1">
      <alignment horizontal="left"/>
    </xf>
    <xf numFmtId="4" fontId="10" fillId="3" borderId="22" xfId="0" applyNumberFormat="1" applyFont="1" applyFill="1" applyBorder="1"/>
    <xf numFmtId="0" fontId="15" fillId="0" borderId="28" xfId="0" applyFont="1" applyBorder="1"/>
    <xf numFmtId="168" fontId="15" fillId="2" borderId="29" xfId="0" applyNumberFormat="1" applyFont="1" applyFill="1" applyBorder="1"/>
    <xf numFmtId="0" fontId="17" fillId="0" borderId="30" xfId="0" applyFont="1" applyBorder="1"/>
    <xf numFmtId="168" fontId="18" fillId="2" borderId="31" xfId="0" applyNumberFormat="1" applyFont="1" applyFill="1" applyBorder="1"/>
    <xf numFmtId="0" fontId="21" fillId="0" borderId="30" xfId="0" applyFont="1" applyBorder="1" applyAlignment="1">
      <alignment horizontal="right"/>
    </xf>
    <xf numFmtId="0" fontId="3" fillId="0" borderId="30" xfId="0" applyFont="1" applyBorder="1"/>
    <xf numFmtId="167" fontId="20" fillId="7" borderId="32" xfId="0" applyNumberFormat="1" applyFont="1" applyFill="1" applyBorder="1" applyAlignment="1">
      <alignment horizontal="right"/>
    </xf>
    <xf numFmtId="4" fontId="17" fillId="5" borderId="33" xfId="0" applyNumberFormat="1" applyFont="1" applyFill="1" applyBorder="1"/>
    <xf numFmtId="0" fontId="3" fillId="0" borderId="34" xfId="0" applyFont="1" applyBorder="1"/>
    <xf numFmtId="168" fontId="18" fillId="2" borderId="35" xfId="0" applyNumberFormat="1" applyFont="1" applyFill="1" applyBorder="1"/>
    <xf numFmtId="4" fontId="18" fillId="8" borderId="36" xfId="0" applyNumberFormat="1" applyFont="1" applyFill="1" applyBorder="1" applyAlignment="1">
      <alignment horizontal="left"/>
    </xf>
    <xf numFmtId="167" fontId="18" fillId="8" borderId="37" xfId="0" applyNumberFormat="1" applyFont="1" applyFill="1" applyBorder="1" applyAlignment="1">
      <alignment horizontal="right"/>
    </xf>
    <xf numFmtId="4" fontId="18" fillId="5" borderId="38" xfId="0" applyNumberFormat="1" applyFont="1" applyFill="1" applyBorder="1" applyAlignment="1">
      <alignment horizontal="left"/>
    </xf>
    <xf numFmtId="4" fontId="18" fillId="0" borderId="28" xfId="0" applyNumberFormat="1" applyFont="1" applyBorder="1" applyAlignment="1">
      <alignment horizontal="left"/>
    </xf>
    <xf numFmtId="167" fontId="18" fillId="2" borderId="29" xfId="0" applyNumberFormat="1" applyFont="1" applyFill="1" applyBorder="1"/>
    <xf numFmtId="49" fontId="18" fillId="8" borderId="39" xfId="0" applyNumberFormat="1" applyFont="1" applyFill="1" applyBorder="1" applyAlignment="1">
      <alignment horizontal="left"/>
    </xf>
    <xf numFmtId="167" fontId="23" fillId="8" borderId="40" xfId="0" applyNumberFormat="1" applyFont="1" applyFill="1" applyBorder="1" applyAlignment="1">
      <alignment horizontal="right"/>
    </xf>
    <xf numFmtId="167" fontId="23" fillId="2" borderId="31" xfId="0" applyNumberFormat="1" applyFont="1" applyFill="1" applyBorder="1"/>
    <xf numFmtId="4" fontId="18" fillId="8" borderId="39" xfId="0" applyNumberFormat="1" applyFont="1" applyFill="1" applyBorder="1" applyAlignment="1">
      <alignment horizontal="left"/>
    </xf>
    <xf numFmtId="167" fontId="18" fillId="8" borderId="40" xfId="0" applyNumberFormat="1" applyFont="1" applyFill="1" applyBorder="1" applyAlignment="1">
      <alignment horizontal="right"/>
    </xf>
    <xf numFmtId="4" fontId="18" fillId="0" borderId="30" xfId="0" applyNumberFormat="1" applyFont="1" applyBorder="1" applyAlignment="1">
      <alignment horizontal="left"/>
    </xf>
    <xf numFmtId="167" fontId="18" fillId="2" borderId="31" xfId="0" applyNumberFormat="1" applyFont="1" applyFill="1" applyBorder="1"/>
    <xf numFmtId="167" fontId="18" fillId="8" borderId="40" xfId="0" applyNumberFormat="1" applyFont="1" applyFill="1" applyBorder="1"/>
    <xf numFmtId="0" fontId="18" fillId="0" borderId="30" xfId="0" applyFont="1" applyBorder="1" applyAlignment="1">
      <alignment horizontal="left"/>
    </xf>
    <xf numFmtId="167" fontId="18" fillId="2" borderId="31" xfId="0" applyNumberFormat="1" applyFont="1" applyFill="1" applyBorder="1" applyAlignment="1">
      <alignment horizontal="right"/>
    </xf>
    <xf numFmtId="0" fontId="18" fillId="8" borderId="39" xfId="0" applyFont="1" applyFill="1" applyBorder="1" applyAlignment="1">
      <alignment horizontal="left"/>
    </xf>
    <xf numFmtId="167" fontId="18" fillId="8" borderId="41" xfId="0" applyNumberFormat="1" applyFont="1" applyFill="1" applyBorder="1" applyAlignment="1">
      <alignment horizontal="right"/>
    </xf>
    <xf numFmtId="167" fontId="23" fillId="8" borderId="42" xfId="0" applyNumberFormat="1" applyFont="1" applyFill="1" applyBorder="1" applyAlignment="1">
      <alignment horizontal="right"/>
    </xf>
    <xf numFmtId="167" fontId="18" fillId="2" borderId="2" xfId="0" applyNumberFormat="1" applyFont="1" applyFill="1" applyBorder="1" applyAlignment="1">
      <alignment horizontal="right"/>
    </xf>
    <xf numFmtId="167" fontId="23" fillId="2" borderId="43" xfId="0" applyNumberFormat="1" applyFont="1" applyFill="1" applyBorder="1"/>
    <xf numFmtId="0" fontId="0" fillId="8" borderId="41" xfId="0" applyFill="1" applyBorder="1" applyAlignment="1">
      <alignment horizontal="right"/>
    </xf>
    <xf numFmtId="49" fontId="23" fillId="8" borderId="39" xfId="0" applyNumberFormat="1" applyFont="1" applyFill="1" applyBorder="1" applyAlignment="1">
      <alignment horizontal="left"/>
    </xf>
    <xf numFmtId="167" fontId="18" fillId="2" borderId="2" xfId="0" applyNumberFormat="1" applyFont="1" applyFill="1" applyBorder="1"/>
    <xf numFmtId="49" fontId="23" fillId="0" borderId="30" xfId="0" applyNumberFormat="1" applyFont="1" applyBorder="1" applyAlignment="1">
      <alignment horizontal="left"/>
    </xf>
    <xf numFmtId="4" fontId="18" fillId="2" borderId="30" xfId="0" applyNumberFormat="1" applyFont="1" applyFill="1" applyBorder="1" applyAlignment="1">
      <alignment horizontal="left"/>
    </xf>
    <xf numFmtId="4" fontId="18" fillId="8" borderId="44" xfId="0" applyNumberFormat="1" applyFont="1" applyFill="1" applyBorder="1" applyAlignment="1">
      <alignment horizontal="left"/>
    </xf>
    <xf numFmtId="167" fontId="24" fillId="8" borderId="45" xfId="0" applyNumberFormat="1" applyFont="1" applyFill="1" applyBorder="1" applyAlignment="1">
      <alignment vertical="center"/>
    </xf>
    <xf numFmtId="4" fontId="18" fillId="2" borderId="34" xfId="0" applyNumberFormat="1" applyFont="1" applyFill="1" applyBorder="1" applyAlignment="1">
      <alignment horizontal="left"/>
    </xf>
    <xf numFmtId="167" fontId="18" fillId="2" borderId="35" xfId="0" applyNumberFormat="1" applyFont="1" applyFill="1" applyBorder="1"/>
    <xf numFmtId="49" fontId="22" fillId="9" borderId="46" xfId="0" applyNumberFormat="1" applyFont="1" applyFill="1" applyBorder="1"/>
    <xf numFmtId="167" fontId="22" fillId="9" borderId="47" xfId="0" applyNumberFormat="1" applyFont="1" applyFill="1" applyBorder="1" applyAlignment="1">
      <alignment horizontal="right"/>
    </xf>
    <xf numFmtId="4" fontId="18" fillId="5" borderId="48" xfId="0" applyNumberFormat="1" applyFont="1" applyFill="1" applyBorder="1" applyAlignment="1">
      <alignment horizontal="left"/>
    </xf>
    <xf numFmtId="0" fontId="3" fillId="2" borderId="49" xfId="0" applyFont="1" applyFill="1" applyBorder="1" applyAlignment="1">
      <alignment vertical="center"/>
    </xf>
    <xf numFmtId="167" fontId="23" fillId="2" borderId="49" xfId="0" applyNumberFormat="1" applyFont="1" applyFill="1" applyBorder="1"/>
    <xf numFmtId="0" fontId="0" fillId="0" borderId="50" xfId="0" applyBorder="1"/>
    <xf numFmtId="167" fontId="0" fillId="2" borderId="26" xfId="0" applyNumberFormat="1" applyFill="1" applyBorder="1" applyAlignment="1">
      <alignment horizontal="right"/>
    </xf>
    <xf numFmtId="4" fontId="18" fillId="5" borderId="51" xfId="0" applyNumberFormat="1" applyFont="1" applyFill="1" applyBorder="1" applyAlignment="1">
      <alignment horizontal="left"/>
    </xf>
    <xf numFmtId="49" fontId="22" fillId="10" borderId="24" xfId="0" applyNumberFormat="1" applyFont="1" applyFill="1" applyBorder="1"/>
    <xf numFmtId="167" fontId="22" fillId="10" borderId="52" xfId="0" applyNumberFormat="1" applyFont="1" applyFill="1" applyBorder="1" applyAlignment="1">
      <alignment horizontal="right"/>
    </xf>
    <xf numFmtId="4" fontId="18" fillId="5" borderId="53" xfId="0" applyNumberFormat="1" applyFont="1" applyFill="1" applyBorder="1" applyAlignment="1">
      <alignment horizontal="left"/>
    </xf>
    <xf numFmtId="4" fontId="18" fillId="5" borderId="54" xfId="0" applyNumberFormat="1" applyFont="1" applyFill="1" applyBorder="1" applyAlignment="1">
      <alignment horizontal="left"/>
    </xf>
    <xf numFmtId="167" fontId="22" fillId="10" borderId="25" xfId="0" applyNumberFormat="1" applyFont="1" applyFill="1" applyBorder="1" applyAlignment="1">
      <alignment horizontal="right"/>
    </xf>
    <xf numFmtId="4" fontId="18" fillId="5" borderId="55" xfId="0" applyNumberFormat="1" applyFont="1" applyFill="1" applyBorder="1" applyAlignment="1">
      <alignment horizontal="left"/>
    </xf>
    <xf numFmtId="4" fontId="18" fillId="5" borderId="56" xfId="0" applyNumberFormat="1" applyFont="1" applyFill="1" applyBorder="1" applyAlignment="1">
      <alignment horizontal="left"/>
    </xf>
    <xf numFmtId="49" fontId="4" fillId="4" borderId="1" xfId="0" applyNumberFormat="1" applyFont="1" applyFill="1" applyBorder="1"/>
    <xf numFmtId="49" fontId="6" fillId="4" borderId="1" xfId="0" applyNumberFormat="1" applyFont="1" applyFill="1" applyBorder="1" applyAlignment="1">
      <alignment vertical="center"/>
    </xf>
    <xf numFmtId="49" fontId="24" fillId="2" borderId="11" xfId="0" applyNumberFormat="1" applyFont="1" applyFill="1" applyBorder="1" applyAlignment="1">
      <alignment horizontal="left"/>
    </xf>
    <xf numFmtId="2" fontId="1" fillId="2" borderId="6" xfId="0" applyNumberFormat="1" applyFont="1" applyFill="1" applyBorder="1"/>
    <xf numFmtId="0" fontId="0" fillId="2" borderId="9" xfId="0" applyFill="1" applyBorder="1"/>
    <xf numFmtId="2" fontId="9" fillId="2" borderId="6" xfId="0" applyNumberFormat="1" applyFont="1" applyFill="1" applyBorder="1"/>
    <xf numFmtId="0" fontId="0" fillId="2" borderId="6" xfId="0" applyFill="1" applyBorder="1"/>
    <xf numFmtId="4" fontId="10" fillId="3" borderId="4" xfId="0" applyNumberFormat="1" applyFont="1" applyFill="1" applyBorder="1" applyAlignment="1">
      <alignment vertical="center"/>
    </xf>
    <xf numFmtId="49" fontId="1" fillId="2" borderId="9" xfId="0" applyNumberFormat="1" applyFont="1" applyFill="1" applyBorder="1"/>
    <xf numFmtId="4" fontId="1" fillId="2" borderId="8" xfId="0" applyNumberFormat="1" applyFont="1" applyFill="1" applyBorder="1"/>
    <xf numFmtId="2" fontId="1" fillId="2" borderId="15" xfId="0" applyNumberFormat="1" applyFont="1" applyFill="1" applyBorder="1"/>
    <xf numFmtId="4" fontId="10" fillId="3" borderId="1" xfId="0" applyNumberFormat="1" applyFont="1" applyFill="1" applyBorder="1" applyAlignment="1">
      <alignment vertical="center"/>
    </xf>
    <xf numFmtId="49" fontId="24" fillId="2" borderId="12" xfId="0" applyNumberFormat="1" applyFont="1" applyFill="1" applyBorder="1" applyAlignment="1">
      <alignment horizontal="left"/>
    </xf>
    <xf numFmtId="49" fontId="27" fillId="2" borderId="14" xfId="0" applyNumberFormat="1" applyFont="1" applyFill="1" applyBorder="1" applyAlignment="1">
      <alignment horizontal="left"/>
    </xf>
    <xf numFmtId="0" fontId="28" fillId="2" borderId="14" xfId="0" applyFont="1" applyFill="1" applyBorder="1" applyAlignment="1">
      <alignment horizontal="left"/>
    </xf>
    <xf numFmtId="0" fontId="27" fillId="2" borderId="14" xfId="0" applyFont="1" applyFill="1" applyBorder="1" applyAlignment="1">
      <alignment horizontal="left"/>
    </xf>
    <xf numFmtId="49" fontId="1" fillId="2" borderId="18" xfId="0" applyNumberFormat="1" applyFont="1" applyFill="1" applyBorder="1" applyAlignment="1">
      <alignment horizontal="left"/>
    </xf>
    <xf numFmtId="49" fontId="29" fillId="5" borderId="1" xfId="0" applyNumberFormat="1" applyFont="1" applyFill="1" applyBorder="1" applyAlignment="1">
      <alignment horizontal="left"/>
    </xf>
    <xf numFmtId="4" fontId="29" fillId="5" borderId="1" xfId="0" applyNumberFormat="1" applyFont="1" applyFill="1" applyBorder="1"/>
    <xf numFmtId="4" fontId="29" fillId="5" borderId="1" xfId="0" applyNumberFormat="1" applyFont="1" applyFill="1" applyBorder="1" applyAlignment="1">
      <alignment vertical="center"/>
    </xf>
    <xf numFmtId="49" fontId="30" fillId="6" borderId="3" xfId="0" applyNumberFormat="1" applyFont="1" applyFill="1" applyBorder="1" applyAlignment="1">
      <alignment horizontal="left"/>
    </xf>
    <xf numFmtId="4" fontId="30" fillId="6" borderId="17" xfId="0" applyNumberFormat="1" applyFont="1" applyFill="1" applyBorder="1"/>
    <xf numFmtId="4" fontId="30" fillId="6" borderId="4" xfId="0" applyNumberFormat="1" applyFont="1" applyFill="1" applyBorder="1"/>
    <xf numFmtId="4" fontId="30" fillId="6" borderId="4" xfId="0" applyNumberFormat="1" applyFont="1" applyFill="1" applyBorder="1" applyAlignment="1">
      <alignment vertical="center"/>
    </xf>
    <xf numFmtId="4" fontId="31" fillId="4" borderId="23" xfId="0" applyNumberFormat="1" applyFont="1" applyFill="1" applyBorder="1"/>
    <xf numFmtId="49" fontId="24" fillId="6" borderId="3" xfId="0" applyNumberFormat="1" applyFont="1" applyFill="1" applyBorder="1"/>
    <xf numFmtId="4" fontId="1" fillId="4" borderId="10" xfId="0" applyNumberFormat="1" applyFont="1" applyFill="1" applyBorder="1"/>
    <xf numFmtId="4" fontId="1" fillId="4" borderId="40" xfId="0" applyNumberFormat="1" applyFont="1" applyFill="1" applyBorder="1"/>
    <xf numFmtId="49" fontId="14" fillId="7" borderId="36" xfId="0" applyNumberFormat="1" applyFont="1" applyFill="1" applyBorder="1"/>
    <xf numFmtId="167" fontId="14" fillId="7" borderId="37" xfId="0" applyNumberFormat="1" applyFont="1" applyFill="1" applyBorder="1" applyAlignment="1">
      <alignment horizontal="right"/>
    </xf>
    <xf numFmtId="4" fontId="1" fillId="5" borderId="38" xfId="0" applyNumberFormat="1" applyFont="1" applyFill="1" applyBorder="1"/>
    <xf numFmtId="167" fontId="16" fillId="7" borderId="40" xfId="0" applyNumberFormat="1" applyFont="1" applyFill="1" applyBorder="1" applyAlignment="1">
      <alignment horizontal="right"/>
    </xf>
    <xf numFmtId="4" fontId="17" fillId="5" borderId="10" xfId="0" applyNumberFormat="1" applyFont="1" applyFill="1" applyBorder="1"/>
    <xf numFmtId="0" fontId="19" fillId="7" borderId="39" xfId="0" applyFont="1" applyFill="1" applyBorder="1" applyAlignment="1">
      <alignment horizontal="right"/>
    </xf>
    <xf numFmtId="167" fontId="20" fillId="7" borderId="41" xfId="0" applyNumberFormat="1" applyFont="1" applyFill="1" applyBorder="1" applyAlignment="1">
      <alignment horizontal="right"/>
    </xf>
    <xf numFmtId="49" fontId="22" fillId="7" borderId="39" xfId="0" applyNumberFormat="1" applyFont="1" applyFill="1" applyBorder="1"/>
    <xf numFmtId="167" fontId="22" fillId="7" borderId="42" xfId="0" applyNumberFormat="1" applyFont="1" applyFill="1" applyBorder="1" applyAlignment="1">
      <alignment horizontal="right"/>
    </xf>
    <xf numFmtId="0" fontId="22" fillId="7" borderId="44" xfId="0" applyFont="1" applyFill="1" applyBorder="1"/>
    <xf numFmtId="4" fontId="18" fillId="5" borderId="10" xfId="0" applyNumberFormat="1" applyFont="1" applyFill="1" applyBorder="1" applyAlignment="1">
      <alignment horizontal="left"/>
    </xf>
    <xf numFmtId="4" fontId="18" fillId="5" borderId="23" xfId="0" applyNumberFormat="1" applyFont="1" applyFill="1" applyBorder="1" applyAlignment="1">
      <alignment horizontal="left"/>
    </xf>
    <xf numFmtId="0" fontId="0" fillId="2" borderId="54" xfId="0" applyFill="1" applyBorder="1"/>
    <xf numFmtId="167" fontId="18" fillId="2" borderId="54" xfId="0" applyNumberFormat="1" applyFont="1" applyFill="1" applyBorder="1"/>
    <xf numFmtId="0" fontId="25" fillId="0" borderId="54" xfId="0" applyFont="1" applyBorder="1"/>
    <xf numFmtId="0" fontId="16" fillId="0" borderId="54" xfId="0" applyFont="1" applyBorder="1"/>
    <xf numFmtId="0" fontId="16" fillId="2" borderId="54" xfId="0" applyFont="1" applyFill="1" applyBorder="1"/>
    <xf numFmtId="4" fontId="10" fillId="3" borderId="41" xfId="0" applyNumberFormat="1" applyFont="1" applyFill="1" applyBorder="1" applyAlignment="1">
      <alignment vertical="center"/>
    </xf>
    <xf numFmtId="4" fontId="31" fillId="4" borderId="10" xfId="0" applyNumberFormat="1" applyFont="1" applyFill="1" applyBorder="1"/>
    <xf numFmtId="0" fontId="34" fillId="0" borderId="0" xfId="0" applyNumberFormat="1" applyFont="1"/>
    <xf numFmtId="169" fontId="33" fillId="4" borderId="1" xfId="0" applyNumberFormat="1" applyFont="1" applyFill="1" applyBorder="1" applyAlignment="1">
      <alignment horizontal="left"/>
    </xf>
    <xf numFmtId="169" fontId="33" fillId="4" borderId="1" xfId="0" applyNumberFormat="1" applyFont="1" applyFill="1" applyBorder="1"/>
    <xf numFmtId="169" fontId="34" fillId="4" borderId="5" xfId="0" applyNumberFormat="1" applyFont="1" applyFill="1" applyBorder="1"/>
    <xf numFmtId="169" fontId="34" fillId="0" borderId="0" xfId="0" applyNumberFormat="1" applyFont="1"/>
    <xf numFmtId="169" fontId="35" fillId="2" borderId="11" xfId="0" applyNumberFormat="1" applyFont="1" applyFill="1" applyBorder="1" applyAlignment="1">
      <alignment horizontal="left"/>
    </xf>
    <xf numFmtId="169" fontId="34" fillId="2" borderId="12" xfId="0" applyNumberFormat="1" applyFont="1" applyFill="1" applyBorder="1"/>
    <xf numFmtId="169" fontId="34" fillId="2" borderId="13" xfId="0" applyNumberFormat="1" applyFont="1" applyFill="1" applyBorder="1"/>
    <xf numFmtId="169" fontId="34" fillId="4" borderId="10" xfId="0" applyNumberFormat="1" applyFont="1" applyFill="1" applyBorder="1"/>
    <xf numFmtId="169" fontId="34" fillId="2" borderId="9" xfId="0" applyNumberFormat="1" applyFont="1" applyFill="1" applyBorder="1" applyAlignment="1">
      <alignment horizontal="left"/>
    </xf>
    <xf numFmtId="169" fontId="34" fillId="2" borderId="6" xfId="0" applyNumberFormat="1" applyFont="1" applyFill="1" applyBorder="1"/>
    <xf numFmtId="169" fontId="34" fillId="2" borderId="7" xfId="0" applyNumberFormat="1" applyFont="1" applyFill="1" applyBorder="1"/>
    <xf numFmtId="169" fontId="36" fillId="2" borderId="9" xfId="0" applyNumberFormat="1" applyFont="1" applyFill="1" applyBorder="1"/>
    <xf numFmtId="169" fontId="36" fillId="2" borderId="6" xfId="0" applyNumberFormat="1" applyFont="1" applyFill="1" applyBorder="1"/>
    <xf numFmtId="169" fontId="34" fillId="2" borderId="14" xfId="0" applyNumberFormat="1" applyFont="1" applyFill="1" applyBorder="1" applyAlignment="1">
      <alignment horizontal="left"/>
    </xf>
    <xf numFmtId="169" fontId="34" fillId="2" borderId="15" xfId="0" applyNumberFormat="1" applyFont="1" applyFill="1" applyBorder="1"/>
    <xf numFmtId="169" fontId="34" fillId="2" borderId="16" xfId="0" applyNumberFormat="1" applyFont="1" applyFill="1" applyBorder="1"/>
    <xf numFmtId="169" fontId="33" fillId="3" borderId="3" xfId="0" applyNumberFormat="1" applyFont="1" applyFill="1" applyBorder="1" applyAlignment="1">
      <alignment horizontal="left"/>
    </xf>
    <xf numFmtId="169" fontId="33" fillId="3" borderId="4" xfId="0" applyNumberFormat="1" applyFont="1" applyFill="1" applyBorder="1"/>
    <xf numFmtId="169" fontId="33" fillId="3" borderId="1" xfId="0" applyNumberFormat="1" applyFont="1" applyFill="1" applyBorder="1"/>
    <xf numFmtId="169" fontId="33" fillId="3" borderId="17" xfId="0" applyNumberFormat="1" applyFont="1" applyFill="1" applyBorder="1"/>
    <xf numFmtId="169" fontId="34" fillId="2" borderId="6" xfId="0" applyNumberFormat="1" applyFont="1" applyFill="1" applyBorder="1" applyAlignment="1">
      <alignment horizontal="left"/>
    </xf>
    <xf numFmtId="169" fontId="35" fillId="2" borderId="12" xfId="0" applyNumberFormat="1" applyFont="1" applyFill="1" applyBorder="1" applyAlignment="1">
      <alignment horizontal="left"/>
    </xf>
    <xf numFmtId="169" fontId="38" fillId="2" borderId="11" xfId="0" applyNumberFormat="1" applyFont="1" applyFill="1" applyBorder="1" applyAlignment="1">
      <alignment horizontal="left"/>
    </xf>
    <xf numFmtId="169" fontId="39" fillId="2" borderId="14" xfId="0" applyNumberFormat="1" applyFont="1" applyFill="1" applyBorder="1" applyAlignment="1">
      <alignment horizontal="left"/>
    </xf>
    <xf numFmtId="169" fontId="34" fillId="4" borderId="40" xfId="0" applyNumberFormat="1" applyFont="1" applyFill="1" applyBorder="1"/>
    <xf numFmtId="169" fontId="34" fillId="2" borderId="18" xfId="0" applyNumberFormat="1" applyFont="1" applyFill="1" applyBorder="1" applyAlignment="1">
      <alignment horizontal="left"/>
    </xf>
    <xf numFmtId="169" fontId="34" fillId="2" borderId="19" xfId="0" applyNumberFormat="1" applyFont="1" applyFill="1" applyBorder="1"/>
    <xf numFmtId="169" fontId="34" fillId="2" borderId="20" xfId="0" applyNumberFormat="1" applyFont="1" applyFill="1" applyBorder="1"/>
    <xf numFmtId="169" fontId="33" fillId="3" borderId="21" xfId="0" applyNumberFormat="1" applyFont="1" applyFill="1" applyBorder="1" applyAlignment="1">
      <alignment horizontal="left"/>
    </xf>
    <xf numFmtId="169" fontId="33" fillId="3" borderId="22" xfId="0" applyNumberFormat="1" applyFont="1" applyFill="1" applyBorder="1"/>
    <xf numFmtId="169" fontId="33" fillId="3" borderId="41" xfId="0" applyNumberFormat="1" applyFont="1" applyFill="1" applyBorder="1"/>
    <xf numFmtId="169" fontId="40" fillId="5" borderId="1" xfId="0" applyNumberFormat="1" applyFont="1" applyFill="1" applyBorder="1" applyAlignment="1">
      <alignment horizontal="left"/>
    </xf>
    <xf numFmtId="169" fontId="40" fillId="5" borderId="1" xfId="0" applyNumberFormat="1" applyFont="1" applyFill="1" applyBorder="1"/>
    <xf numFmtId="169" fontId="33" fillId="4" borderId="10" xfId="0" applyNumberFormat="1" applyFont="1" applyFill="1" applyBorder="1"/>
    <xf numFmtId="169" fontId="35" fillId="6" borderId="3" xfId="0" applyNumberFormat="1" applyFont="1" applyFill="1" applyBorder="1" applyAlignment="1">
      <alignment horizontal="left"/>
    </xf>
    <xf numFmtId="169" fontId="35" fillId="6" borderId="17" xfId="0" applyNumberFormat="1" applyFont="1" applyFill="1" applyBorder="1"/>
    <xf numFmtId="169" fontId="35" fillId="6" borderId="4" xfId="0" applyNumberFormat="1" applyFont="1" applyFill="1" applyBorder="1"/>
    <xf numFmtId="169" fontId="33" fillId="4" borderId="23" xfId="0" applyNumberFormat="1" applyFont="1" applyFill="1" applyBorder="1"/>
    <xf numFmtId="169" fontId="35" fillId="6" borderId="3" xfId="0" applyNumberFormat="1" applyFont="1" applyFill="1" applyBorder="1"/>
    <xf numFmtId="49" fontId="41" fillId="2" borderId="9" xfId="0" applyNumberFormat="1" applyFont="1" applyFill="1" applyBorder="1" applyAlignment="1">
      <alignment horizontal="left"/>
    </xf>
    <xf numFmtId="49" fontId="41" fillId="2" borderId="14" xfId="0" applyNumberFormat="1" applyFont="1" applyFill="1" applyBorder="1" applyAlignment="1">
      <alignment horizontal="left"/>
    </xf>
    <xf numFmtId="49" fontId="42" fillId="2" borderId="9" xfId="0" applyNumberFormat="1" applyFont="1" applyFill="1" applyBorder="1" applyAlignment="1">
      <alignment horizontal="left"/>
    </xf>
    <xf numFmtId="0" fontId="41" fillId="2" borderId="9" xfId="0" applyFont="1" applyFill="1" applyBorder="1" applyAlignment="1">
      <alignment horizontal="left"/>
    </xf>
    <xf numFmtId="0" fontId="41" fillId="2" borderId="14" xfId="0" applyFont="1" applyFill="1" applyBorder="1" applyAlignment="1">
      <alignment horizontal="left"/>
    </xf>
    <xf numFmtId="49" fontId="41" fillId="2" borderId="18" xfId="0" applyNumberFormat="1" applyFont="1" applyFill="1" applyBorder="1" applyAlignment="1">
      <alignment horizontal="left"/>
    </xf>
    <xf numFmtId="49" fontId="44" fillId="7" borderId="39" xfId="0" applyNumberFormat="1" applyFont="1" applyFill="1" applyBorder="1"/>
    <xf numFmtId="49" fontId="45" fillId="8" borderId="39" xfId="0" applyNumberFormat="1" applyFont="1" applyFill="1" applyBorder="1" applyAlignment="1">
      <alignment horizontal="left"/>
    </xf>
    <xf numFmtId="0" fontId="1" fillId="2" borderId="18" xfId="0" applyFont="1" applyFill="1" applyBorder="1" applyAlignment="1">
      <alignment horizontal="left"/>
    </xf>
    <xf numFmtId="0" fontId="45" fillId="8" borderId="39" xfId="0" applyFont="1" applyFill="1" applyBorder="1" applyAlignment="1">
      <alignment horizontal="left"/>
    </xf>
    <xf numFmtId="49" fontId="45" fillId="0" borderId="30" xfId="0" applyNumberFormat="1" applyFont="1" applyBorder="1" applyAlignment="1">
      <alignment horizontal="left"/>
    </xf>
    <xf numFmtId="49" fontId="43" fillId="4" borderId="24" xfId="0" applyNumberFormat="1" applyFont="1" applyFill="1" applyBorder="1" applyAlignment="1">
      <alignment vertical="center"/>
    </xf>
    <xf numFmtId="0" fontId="13" fillId="2" borderId="25" xfId="0" applyFont="1" applyFill="1" applyBorder="1"/>
    <xf numFmtId="0" fontId="13" fillId="0" borderId="26" xfId="0" applyFont="1" applyBorder="1"/>
    <xf numFmtId="0" fontId="13" fillId="2" borderId="27"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0000"/>
      <rgbColor rgb="FFFFFFFF"/>
      <rgbColor rgb="FFAAAAAA"/>
      <rgbColor rgb="FFFFFF00"/>
      <rgbColor rgb="FF99CC00"/>
      <rgbColor rgb="FF003300"/>
      <rgbColor rgb="FF6711FF"/>
      <rgbColor rgb="FFB8CCE4"/>
      <rgbColor rgb="FFFFFFCC"/>
      <rgbColor rgb="FFFABF8F"/>
      <rgbColor rgb="FFA7A7A7"/>
      <rgbColor rgb="FFCCFFFF"/>
      <rgbColor rgb="FFFF0616"/>
      <rgbColor rgb="FFBFBFBF"/>
      <rgbColor rgb="FF515151"/>
      <rgbColor rgb="FF0432FF"/>
      <rgbColor rgb="FFB8CCE4"/>
      <rgbColor rgb="FF0333FF"/>
      <rgbColor rgb="FFFFC000"/>
      <rgbColor rgb="FFC2D69B"/>
      <rgbColor rgb="FFD6E3BC"/>
      <rgbColor rgb="FFC00000"/>
      <rgbColor rgb="FFCDDDAC"/>
      <rgbColor rgb="FFBC8EDE"/>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0C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ron, Michiel (HISTORY)" id="{B611B780-CE84-453D-B9EE-279AB4815706}" userId="S::m.bron@maastrichtuniversity.nl::dc8480f3-8cff-4d48-9c4b-9910cec10ce7" providerId="AD"/>
</personList>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4-02-14T15:09:58.92" personId="{B611B780-CE84-453D-B9EE-279AB4815706}" id="{815051E3-D6CF-4E45-BE84-83EA6EA924B6}">
    <text>Hier zit nog een klein verschil in met de daadwerkelijke balans (die hoort 49 euro lager te liggen). Waarschijnlijk zit er ergens een foutje in één van de berekeningen in dit excelbestand, maar die moet ik nog terug zien te vinden</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7"/>
  <sheetViews>
    <sheetView showGridLines="0" tabSelected="1" topLeftCell="A10" zoomScale="80" zoomScaleNormal="80" workbookViewId="0">
      <selection activeCell="A47" sqref="A47"/>
    </sheetView>
  </sheetViews>
  <sheetFormatPr defaultColWidth="9.1796875" defaultRowHeight="18" customHeight="1" x14ac:dyDescent="0.25"/>
  <cols>
    <col min="1" max="1" width="45.81640625" style="127" customWidth="1"/>
    <col min="2" max="2" width="29.453125" style="127" customWidth="1"/>
    <col min="3" max="3" width="28.1796875" style="127" customWidth="1"/>
    <col min="4" max="4" width="1.81640625" style="127" customWidth="1"/>
    <col min="5" max="5" width="60.1796875" style="127" customWidth="1"/>
    <col min="6" max="7" width="18.1796875" style="127" customWidth="1"/>
    <col min="8" max="8" width="9.1796875" style="127" customWidth="1"/>
    <col min="9" max="16384" width="9.1796875" style="127"/>
  </cols>
  <sheetData>
    <row r="1" spans="1:7" s="131" customFormat="1" ht="18" customHeight="1" x14ac:dyDescent="0.3">
      <c r="A1" s="128" t="s">
        <v>9</v>
      </c>
      <c r="B1" s="129" t="s">
        <v>10</v>
      </c>
      <c r="C1" s="129" t="s">
        <v>11</v>
      </c>
      <c r="D1" s="130"/>
      <c r="E1" s="128" t="s">
        <v>12</v>
      </c>
      <c r="F1" s="129" t="s">
        <v>10</v>
      </c>
      <c r="G1" s="129" t="s">
        <v>11</v>
      </c>
    </row>
    <row r="2" spans="1:7" s="131" customFormat="1" ht="18" customHeight="1" x14ac:dyDescent="0.3">
      <c r="A2" s="132" t="s">
        <v>13</v>
      </c>
      <c r="B2" s="133"/>
      <c r="C2" s="134"/>
      <c r="D2" s="135"/>
      <c r="E2" s="132" t="s">
        <v>14</v>
      </c>
      <c r="F2" s="133"/>
      <c r="G2" s="134"/>
    </row>
    <row r="3" spans="1:7" s="131" customFormat="1" ht="18" customHeight="1" x14ac:dyDescent="0.25">
      <c r="A3" s="136" t="s">
        <v>15</v>
      </c>
      <c r="B3" s="137">
        <v>10500</v>
      </c>
      <c r="C3" s="138">
        <v>9490</v>
      </c>
      <c r="D3" s="135"/>
      <c r="E3" s="136" t="s">
        <v>16</v>
      </c>
      <c r="F3" s="137">
        <v>100</v>
      </c>
      <c r="G3" s="137">
        <v>362.5</v>
      </c>
    </row>
    <row r="4" spans="1:7" s="131" customFormat="1" ht="18" customHeight="1" x14ac:dyDescent="0.25">
      <c r="A4" s="136" t="s">
        <v>17</v>
      </c>
      <c r="B4" s="137">
        <v>912</v>
      </c>
      <c r="C4" s="138">
        <v>1026</v>
      </c>
      <c r="D4" s="135"/>
      <c r="E4" s="136" t="s">
        <v>18</v>
      </c>
      <c r="F4" s="137">
        <v>150</v>
      </c>
      <c r="G4" s="137">
        <v>0</v>
      </c>
    </row>
    <row r="5" spans="1:7" s="131" customFormat="1" ht="18" customHeight="1" x14ac:dyDescent="0.3">
      <c r="A5" s="136" t="s">
        <v>19</v>
      </c>
      <c r="B5" s="137">
        <v>500</v>
      </c>
      <c r="C5" s="138">
        <v>690</v>
      </c>
      <c r="D5" s="135"/>
      <c r="E5" s="139"/>
      <c r="F5" s="140"/>
      <c r="G5" s="140"/>
    </row>
    <row r="6" spans="1:7" s="131" customFormat="1" ht="18" customHeight="1" x14ac:dyDescent="0.25">
      <c r="A6" s="141" t="s">
        <v>7</v>
      </c>
      <c r="B6" s="142"/>
      <c r="C6" s="143"/>
      <c r="D6" s="135"/>
      <c r="E6" s="141"/>
      <c r="F6" s="142"/>
      <c r="G6" s="143"/>
    </row>
    <row r="7" spans="1:7" s="131" customFormat="1" ht="18" customHeight="1" x14ac:dyDescent="0.3">
      <c r="A7" s="144"/>
      <c r="B7" s="145">
        <f>SUM(B3:B5)</f>
        <v>11912</v>
      </c>
      <c r="C7" s="146">
        <f>SUM(C3:C5)</f>
        <v>11206</v>
      </c>
      <c r="D7" s="135"/>
      <c r="E7" s="144"/>
      <c r="F7" s="147">
        <f>SUM(F3:F5)</f>
        <v>250</v>
      </c>
      <c r="G7" s="145">
        <f>SUM(G3:G5)</f>
        <v>362.5</v>
      </c>
    </row>
    <row r="8" spans="1:7" s="131" customFormat="1" ht="18" customHeight="1" x14ac:dyDescent="0.3">
      <c r="A8" s="132" t="s">
        <v>20</v>
      </c>
      <c r="B8" s="133"/>
      <c r="C8" s="134"/>
      <c r="D8" s="135"/>
      <c r="E8" s="132" t="s">
        <v>20</v>
      </c>
      <c r="F8" s="133"/>
      <c r="G8" s="134"/>
    </row>
    <row r="9" spans="1:7" s="131" customFormat="1" ht="18" customHeight="1" x14ac:dyDescent="0.25">
      <c r="A9" s="136" t="s">
        <v>21</v>
      </c>
      <c r="B9" s="137">
        <v>800</v>
      </c>
      <c r="C9" s="138">
        <v>686.5</v>
      </c>
      <c r="D9" s="135"/>
      <c r="E9" s="136" t="s">
        <v>22</v>
      </c>
      <c r="F9" s="137">
        <v>10000</v>
      </c>
      <c r="G9" s="138">
        <v>12094.52</v>
      </c>
    </row>
    <row r="10" spans="1:7" s="131" customFormat="1" ht="18" customHeight="1" x14ac:dyDescent="0.25">
      <c r="A10" s="136" t="s">
        <v>23</v>
      </c>
      <c r="B10" s="137">
        <v>4000</v>
      </c>
      <c r="C10" s="138">
        <v>4590.82</v>
      </c>
      <c r="D10" s="135"/>
      <c r="E10" s="136" t="s">
        <v>24</v>
      </c>
      <c r="F10" s="137">
        <v>800</v>
      </c>
      <c r="G10" s="138">
        <v>835</v>
      </c>
    </row>
    <row r="11" spans="1:7" s="131" customFormat="1" ht="18" customHeight="1" x14ac:dyDescent="0.25">
      <c r="A11" s="136" t="s">
        <v>25</v>
      </c>
      <c r="B11" s="137">
        <v>0</v>
      </c>
      <c r="C11" s="138">
        <v>0</v>
      </c>
      <c r="D11" s="135"/>
      <c r="E11" s="136" t="s">
        <v>26</v>
      </c>
      <c r="F11" s="137">
        <v>200</v>
      </c>
      <c r="G11" s="138">
        <v>225</v>
      </c>
    </row>
    <row r="12" spans="1:7" s="131" customFormat="1" ht="18" customHeight="1" x14ac:dyDescent="0.25">
      <c r="A12" s="136" t="s">
        <v>27</v>
      </c>
      <c r="B12" s="137">
        <v>3000</v>
      </c>
      <c r="C12" s="138">
        <v>3000</v>
      </c>
      <c r="D12" s="135"/>
      <c r="E12" s="136" t="s">
        <v>28</v>
      </c>
      <c r="F12" s="137">
        <v>1350</v>
      </c>
      <c r="G12" s="138">
        <v>1345.53</v>
      </c>
    </row>
    <row r="13" spans="1:7" s="131" customFormat="1" ht="18" customHeight="1" x14ac:dyDescent="0.25">
      <c r="A13" s="136" t="s">
        <v>29</v>
      </c>
      <c r="B13" s="137">
        <v>0</v>
      </c>
      <c r="C13" s="138">
        <v>0</v>
      </c>
      <c r="D13" s="135"/>
      <c r="E13" s="136" t="s">
        <v>5</v>
      </c>
      <c r="F13" s="137">
        <v>0</v>
      </c>
      <c r="G13" s="137">
        <v>0</v>
      </c>
    </row>
    <row r="14" spans="1:7" s="131" customFormat="1" ht="18" customHeight="1" x14ac:dyDescent="0.25">
      <c r="A14" s="136" t="s">
        <v>30</v>
      </c>
      <c r="B14" s="137">
        <v>0</v>
      </c>
      <c r="C14" s="138">
        <v>0</v>
      </c>
      <c r="D14" s="135"/>
      <c r="E14" s="136" t="s">
        <v>31</v>
      </c>
      <c r="F14" s="137">
        <v>300</v>
      </c>
      <c r="G14" s="137">
        <v>0</v>
      </c>
    </row>
    <row r="15" spans="1:7" s="131" customFormat="1" ht="18" customHeight="1" x14ac:dyDescent="0.25">
      <c r="A15" s="136" t="s">
        <v>5</v>
      </c>
      <c r="B15" s="137">
        <v>0</v>
      </c>
      <c r="C15" s="138">
        <v>0</v>
      </c>
      <c r="D15" s="135"/>
      <c r="E15" s="136" t="s">
        <v>32</v>
      </c>
      <c r="F15" s="137">
        <v>2300</v>
      </c>
      <c r="G15" s="137">
        <v>2306.44</v>
      </c>
    </row>
    <row r="16" spans="1:7" s="131" customFormat="1" ht="18" customHeight="1" x14ac:dyDescent="0.25">
      <c r="A16" s="136" t="s">
        <v>33</v>
      </c>
      <c r="B16" s="137">
        <v>250</v>
      </c>
      <c r="C16" s="138">
        <v>0</v>
      </c>
      <c r="D16" s="135"/>
      <c r="E16" s="136" t="s">
        <v>34</v>
      </c>
      <c r="F16" s="137">
        <v>2400</v>
      </c>
      <c r="G16" s="138">
        <v>2420.02</v>
      </c>
    </row>
    <row r="17" spans="1:7" s="131" customFormat="1" ht="18" customHeight="1" x14ac:dyDescent="0.25">
      <c r="A17" s="136" t="s">
        <v>35</v>
      </c>
      <c r="B17" s="137">
        <v>0</v>
      </c>
      <c r="C17" s="138">
        <v>1305.23</v>
      </c>
      <c r="D17" s="135"/>
      <c r="E17" s="136" t="s">
        <v>36</v>
      </c>
      <c r="F17" s="137">
        <v>360</v>
      </c>
      <c r="G17" s="138">
        <v>363</v>
      </c>
    </row>
    <row r="18" spans="1:7" s="131" customFormat="1" ht="18" customHeight="1" x14ac:dyDescent="0.25">
      <c r="A18" s="136" t="s">
        <v>37</v>
      </c>
      <c r="B18" s="137">
        <v>250</v>
      </c>
      <c r="C18" s="138">
        <v>0</v>
      </c>
      <c r="D18" s="135"/>
      <c r="E18" s="136"/>
      <c r="F18" s="137"/>
      <c r="G18" s="138"/>
    </row>
    <row r="19" spans="1:7" s="131" customFormat="1" ht="18" customHeight="1" x14ac:dyDescent="0.25">
      <c r="A19" s="136" t="s">
        <v>38</v>
      </c>
      <c r="B19" s="137">
        <v>250</v>
      </c>
      <c r="C19" s="138">
        <v>0</v>
      </c>
      <c r="D19" s="135"/>
      <c r="E19" s="136"/>
      <c r="F19" s="137"/>
      <c r="G19" s="138"/>
    </row>
    <row r="20" spans="1:7" s="131" customFormat="1" ht="18" customHeight="1" x14ac:dyDescent="0.25">
      <c r="A20" s="136" t="s">
        <v>39</v>
      </c>
      <c r="B20" s="142">
        <v>250</v>
      </c>
      <c r="C20" s="143">
        <v>250</v>
      </c>
      <c r="D20" s="135"/>
      <c r="E20" s="141"/>
      <c r="F20" s="142"/>
      <c r="G20" s="143"/>
    </row>
    <row r="21" spans="1:7" s="131" customFormat="1" ht="18" customHeight="1" x14ac:dyDescent="0.3">
      <c r="A21" s="144"/>
      <c r="B21" s="145">
        <f>SUM(B8:B20)</f>
        <v>8800</v>
      </c>
      <c r="C21" s="146">
        <f>SUM(C8:C18)</f>
        <v>9582.5499999999993</v>
      </c>
      <c r="D21" s="135"/>
      <c r="E21" s="144"/>
      <c r="F21" s="145">
        <f>SUM(F8:F20)</f>
        <v>17710</v>
      </c>
      <c r="G21" s="146">
        <f>SUM(G9:G17)</f>
        <v>19589.510000000002</v>
      </c>
    </row>
    <row r="22" spans="1:7" s="131" customFormat="1" ht="18" customHeight="1" x14ac:dyDescent="0.3">
      <c r="A22" s="149" t="s">
        <v>40</v>
      </c>
      <c r="B22" s="133"/>
      <c r="C22" s="134"/>
      <c r="D22" s="135"/>
      <c r="E22" s="150" t="s">
        <v>41</v>
      </c>
      <c r="F22" s="133"/>
      <c r="G22" s="134"/>
    </row>
    <row r="23" spans="1:7" s="131" customFormat="1" ht="18" customHeight="1" x14ac:dyDescent="0.25">
      <c r="A23" s="141"/>
      <c r="B23" s="142">
        <v>0</v>
      </c>
      <c r="C23" s="143">
        <v>869.32</v>
      </c>
      <c r="D23" s="135"/>
      <c r="E23" s="141" t="s">
        <v>42</v>
      </c>
      <c r="F23" s="142">
        <v>3500</v>
      </c>
      <c r="G23" s="143">
        <v>3500</v>
      </c>
    </row>
    <row r="24" spans="1:7" s="131" customFormat="1" ht="18" customHeight="1" x14ac:dyDescent="0.3">
      <c r="A24" s="144"/>
      <c r="B24" s="147">
        <v>0</v>
      </c>
      <c r="C24" s="145">
        <f>SUM(C22:C23)</f>
        <v>869.32</v>
      </c>
      <c r="D24" s="135"/>
      <c r="E24" s="144"/>
      <c r="F24" s="147">
        <f>SUM(F23)</f>
        <v>3500</v>
      </c>
      <c r="G24" s="145">
        <f>SUM(G23:G23)</f>
        <v>3500</v>
      </c>
    </row>
    <row r="25" spans="1:7" s="131" customFormat="1" ht="18" customHeight="1" x14ac:dyDescent="0.3">
      <c r="A25" s="132" t="s">
        <v>43</v>
      </c>
      <c r="B25" s="133"/>
      <c r="C25" s="134"/>
      <c r="D25" s="135"/>
      <c r="E25" s="132" t="s">
        <v>44</v>
      </c>
      <c r="F25" s="133"/>
      <c r="G25" s="134"/>
    </row>
    <row r="26" spans="1:7" s="131" customFormat="1" ht="18" customHeight="1" x14ac:dyDescent="0.25">
      <c r="A26" s="136" t="s">
        <v>45</v>
      </c>
      <c r="B26" s="137">
        <v>0</v>
      </c>
      <c r="C26" s="138">
        <v>117.62</v>
      </c>
      <c r="D26" s="135"/>
      <c r="E26" s="136" t="s">
        <v>46</v>
      </c>
      <c r="F26" s="137">
        <v>240</v>
      </c>
      <c r="G26" s="138">
        <v>410.42</v>
      </c>
    </row>
    <row r="27" spans="1:7" s="131" customFormat="1" ht="18" customHeight="1" x14ac:dyDescent="0.3">
      <c r="A27" s="141" t="s">
        <v>47</v>
      </c>
      <c r="B27" s="142">
        <v>0</v>
      </c>
      <c r="C27" s="143">
        <v>0</v>
      </c>
      <c r="D27" s="135"/>
      <c r="E27" s="151"/>
      <c r="F27" s="142"/>
      <c r="G27" s="143"/>
    </row>
    <row r="28" spans="1:7" s="131" customFormat="1" ht="18" customHeight="1" x14ac:dyDescent="0.3">
      <c r="A28" s="144" t="s">
        <v>48</v>
      </c>
      <c r="B28" s="147">
        <v>0</v>
      </c>
      <c r="C28" s="145">
        <f>C26+C27</f>
        <v>117.62</v>
      </c>
      <c r="D28" s="135"/>
      <c r="E28" s="144"/>
      <c r="F28" s="147">
        <f>SUM(F26:F27)</f>
        <v>240</v>
      </c>
      <c r="G28" s="147">
        <f>SUM(G26:G27)</f>
        <v>410.42</v>
      </c>
    </row>
    <row r="29" spans="1:7" s="131" customFormat="1" ht="18" customHeight="1" x14ac:dyDescent="0.3">
      <c r="A29" s="132" t="s">
        <v>49</v>
      </c>
      <c r="B29" s="133"/>
      <c r="C29" s="134"/>
      <c r="D29" s="135"/>
      <c r="E29" s="132" t="s">
        <v>50</v>
      </c>
      <c r="F29" s="133"/>
      <c r="G29" s="134"/>
    </row>
    <row r="30" spans="1:7" s="131" customFormat="1" ht="18" customHeight="1" x14ac:dyDescent="0.25">
      <c r="A30" s="136" t="s">
        <v>51</v>
      </c>
      <c r="B30" s="137">
        <v>212.5</v>
      </c>
      <c r="C30" s="138">
        <v>212.5</v>
      </c>
      <c r="D30" s="135"/>
      <c r="E30" s="136" t="s">
        <v>52</v>
      </c>
      <c r="F30" s="137">
        <v>850</v>
      </c>
      <c r="G30" s="137">
        <v>850</v>
      </c>
    </row>
    <row r="31" spans="1:7" s="131" customFormat="1" ht="18" customHeight="1" x14ac:dyDescent="0.25">
      <c r="A31" s="136" t="s">
        <v>53</v>
      </c>
      <c r="B31" s="137">
        <v>212.5</v>
      </c>
      <c r="C31" s="138">
        <v>212.5</v>
      </c>
      <c r="D31" s="135"/>
      <c r="E31" s="136" t="s">
        <v>1</v>
      </c>
      <c r="F31" s="137">
        <v>0</v>
      </c>
      <c r="G31" s="138">
        <v>100</v>
      </c>
    </row>
    <row r="32" spans="1:7" s="131" customFormat="1" ht="18" customHeight="1" x14ac:dyDescent="0.25">
      <c r="A32" s="141" t="s">
        <v>54</v>
      </c>
      <c r="B32" s="137">
        <v>212.5</v>
      </c>
      <c r="C32" s="138">
        <v>212.5</v>
      </c>
      <c r="D32" s="135"/>
      <c r="E32" s="141"/>
      <c r="F32" s="142"/>
      <c r="G32" s="143"/>
    </row>
    <row r="33" spans="1:7" s="131" customFormat="1" ht="18" customHeight="1" x14ac:dyDescent="0.3">
      <c r="A33" s="144"/>
      <c r="B33" s="147">
        <f>SUM(B30:B32)</f>
        <v>637.5</v>
      </c>
      <c r="C33" s="147">
        <f>SUM(C30:C32)</f>
        <v>637.5</v>
      </c>
      <c r="D33" s="152"/>
      <c r="E33" s="144"/>
      <c r="F33" s="147">
        <f>SUM(F30:F31)</f>
        <v>850</v>
      </c>
      <c r="G33" s="145">
        <f>SUM(G30:G32)</f>
        <v>950</v>
      </c>
    </row>
    <row r="34" spans="1:7" s="131" customFormat="1" ht="18" customHeight="1" x14ac:dyDescent="0.3">
      <c r="A34" s="132" t="s">
        <v>55</v>
      </c>
      <c r="B34" s="133"/>
      <c r="C34" s="134"/>
      <c r="D34" s="135"/>
      <c r="E34" s="132" t="s">
        <v>55</v>
      </c>
      <c r="F34" s="133"/>
      <c r="G34" s="134"/>
    </row>
    <row r="35" spans="1:7" s="131" customFormat="1" ht="18" customHeight="1" x14ac:dyDescent="0.25">
      <c r="A35" s="136" t="s">
        <v>3</v>
      </c>
      <c r="B35" s="137">
        <v>0</v>
      </c>
      <c r="C35" s="138">
        <v>0</v>
      </c>
      <c r="D35" s="135"/>
      <c r="E35" s="136" t="s">
        <v>3</v>
      </c>
      <c r="F35" s="137">
        <v>500</v>
      </c>
      <c r="G35" s="137">
        <v>206.9</v>
      </c>
    </row>
    <row r="36" spans="1:7" s="131" customFormat="1" ht="18" customHeight="1" x14ac:dyDescent="0.25">
      <c r="A36" s="136" t="s">
        <v>4</v>
      </c>
      <c r="B36" s="137">
        <v>0</v>
      </c>
      <c r="C36" s="138">
        <v>0</v>
      </c>
      <c r="D36" s="135"/>
      <c r="E36" s="136" t="s">
        <v>4</v>
      </c>
      <c r="F36" s="137">
        <v>750</v>
      </c>
      <c r="G36" s="137">
        <v>306.39999999999998</v>
      </c>
    </row>
    <row r="37" spans="1:7" s="131" customFormat="1" ht="18" customHeight="1" x14ac:dyDescent="0.25">
      <c r="A37" s="148"/>
      <c r="B37" s="137"/>
      <c r="C37" s="138"/>
      <c r="D37" s="135"/>
      <c r="E37" s="136" t="s">
        <v>6</v>
      </c>
      <c r="F37" s="137">
        <v>0</v>
      </c>
      <c r="G37" s="137">
        <v>0</v>
      </c>
    </row>
    <row r="38" spans="1:7" s="131" customFormat="1" ht="18" customHeight="1" x14ac:dyDescent="0.25">
      <c r="A38" s="136"/>
      <c r="B38" s="137"/>
      <c r="C38" s="138"/>
      <c r="D38" s="135"/>
      <c r="E38" s="136" t="s">
        <v>56</v>
      </c>
      <c r="F38" s="137">
        <v>0</v>
      </c>
      <c r="G38" s="137">
        <v>0</v>
      </c>
    </row>
    <row r="39" spans="1:7" s="131" customFormat="1" ht="18" customHeight="1" x14ac:dyDescent="0.25">
      <c r="A39" s="141"/>
      <c r="B39" s="142"/>
      <c r="C39" s="143"/>
      <c r="D39" s="135"/>
      <c r="E39" s="141"/>
      <c r="F39" s="142"/>
      <c r="G39" s="143"/>
    </row>
    <row r="40" spans="1:7" s="131" customFormat="1" ht="18" customHeight="1" x14ac:dyDescent="0.3">
      <c r="A40" s="144"/>
      <c r="B40" s="147">
        <f>B35+B36</f>
        <v>0</v>
      </c>
      <c r="C40" s="145">
        <f>C35+C36</f>
        <v>0</v>
      </c>
      <c r="D40" s="135"/>
      <c r="E40" s="144"/>
      <c r="F40" s="147">
        <f>SUM(F35:F38)</f>
        <v>1250</v>
      </c>
      <c r="G40" s="145">
        <f>SUM(G34:G39)</f>
        <v>513.29999999999995</v>
      </c>
    </row>
    <row r="41" spans="1:7" s="131" customFormat="1" ht="18" customHeight="1" x14ac:dyDescent="0.3">
      <c r="A41" s="132" t="s">
        <v>57</v>
      </c>
      <c r="B41" s="133"/>
      <c r="C41" s="134"/>
      <c r="D41" s="135"/>
      <c r="E41" s="132" t="s">
        <v>57</v>
      </c>
      <c r="F41" s="133"/>
      <c r="G41" s="134"/>
    </row>
    <row r="42" spans="1:7" s="131" customFormat="1" ht="18" customHeight="1" x14ac:dyDescent="0.25">
      <c r="A42" s="136" t="s">
        <v>58</v>
      </c>
      <c r="B42" s="137">
        <v>0</v>
      </c>
      <c r="C42" s="138">
        <v>0</v>
      </c>
      <c r="D42" s="135"/>
      <c r="E42" s="136" t="s">
        <v>58</v>
      </c>
      <c r="F42" s="137">
        <v>400</v>
      </c>
      <c r="G42" s="138">
        <v>59.73</v>
      </c>
    </row>
    <row r="43" spans="1:7" s="131" customFormat="1" ht="18" customHeight="1" x14ac:dyDescent="0.25">
      <c r="A43" s="136" t="s">
        <v>59</v>
      </c>
      <c r="B43" s="137">
        <v>0</v>
      </c>
      <c r="C43" s="138">
        <v>1500</v>
      </c>
      <c r="D43" s="135"/>
      <c r="E43" s="136" t="s">
        <v>60</v>
      </c>
      <c r="F43" s="137">
        <v>0</v>
      </c>
      <c r="G43" s="138">
        <v>174.51</v>
      </c>
    </row>
    <row r="44" spans="1:7" s="131" customFormat="1" ht="18" customHeight="1" x14ac:dyDescent="0.25">
      <c r="A44" s="153"/>
      <c r="B44" s="154"/>
      <c r="C44" s="155"/>
      <c r="D44" s="135"/>
      <c r="E44" s="136" t="s">
        <v>8</v>
      </c>
      <c r="F44" s="137">
        <v>0</v>
      </c>
      <c r="G44" s="138">
        <v>375</v>
      </c>
    </row>
    <row r="45" spans="1:7" s="131" customFormat="1" ht="18" customHeight="1" x14ac:dyDescent="0.3">
      <c r="A45" s="156"/>
      <c r="B45" s="157">
        <f>SUM(B42:B43)</f>
        <v>0</v>
      </c>
      <c r="C45" s="158">
        <f>C42</f>
        <v>0</v>
      </c>
      <c r="D45" s="135"/>
      <c r="E45" s="156"/>
      <c r="F45" s="157">
        <f>SUM(F42)+F43</f>
        <v>400</v>
      </c>
      <c r="G45" s="158">
        <f>SUM(G41:G44)</f>
        <v>609.24</v>
      </c>
    </row>
    <row r="46" spans="1:7" s="131" customFormat="1" ht="18" customHeight="1" x14ac:dyDescent="0.3">
      <c r="A46" s="159" t="s">
        <v>61</v>
      </c>
      <c r="B46" s="160">
        <f>B40+B45+B33+B28+B24+B21+B7</f>
        <v>21349.5</v>
      </c>
      <c r="C46" s="160">
        <f>C40+C45+C33+C28+C24+C21+C7</f>
        <v>22412.989999999998</v>
      </c>
      <c r="D46" s="161"/>
      <c r="E46" s="159" t="s">
        <v>62</v>
      </c>
      <c r="F46" s="160">
        <f>F7+F21+F24+F28+F33+F40+F45</f>
        <v>24200</v>
      </c>
      <c r="G46" s="160">
        <f>G40+G45+G33+G28+G24+G21+G7</f>
        <v>25934.97</v>
      </c>
    </row>
    <row r="47" spans="1:7" s="131" customFormat="1" ht="18" customHeight="1" x14ac:dyDescent="0.3">
      <c r="A47" s="162" t="s">
        <v>63</v>
      </c>
      <c r="B47" s="163"/>
      <c r="C47" s="164"/>
      <c r="D47" s="165"/>
      <c r="E47" s="166" t="s">
        <v>64</v>
      </c>
      <c r="F47" s="163">
        <f>B46-F46</f>
        <v>-2850.5</v>
      </c>
      <c r="G47" s="163">
        <f>C46-G46</f>
        <v>-3521.9800000000032</v>
      </c>
    </row>
  </sheetData>
  <pageMargins left="1" right="1" top="1" bottom="1" header="0.25" footer="0.25"/>
  <pageSetup orientation="portrait"/>
  <headerFooter>
    <oddFooter>&amp;C&amp;"Helvetica,Regular"&amp;12&amp;K000000&amp;P</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2"/>
  <sheetViews>
    <sheetView showGridLines="0" zoomScale="50" zoomScaleNormal="50" workbookViewId="0">
      <selection activeCell="B4" sqref="B4"/>
    </sheetView>
  </sheetViews>
  <sheetFormatPr defaultColWidth="8.81640625" defaultRowHeight="13.5" customHeight="1" x14ac:dyDescent="0.25"/>
  <cols>
    <col min="1" max="1" width="129.7265625" style="1" customWidth="1"/>
    <col min="2" max="2" width="32" style="1" customWidth="1"/>
    <col min="3" max="3" width="1.26953125" style="1" customWidth="1"/>
    <col min="4" max="4" width="113.453125" style="1" customWidth="1"/>
    <col min="5" max="5" width="39" style="1" customWidth="1"/>
    <col min="6" max="6" width="8.81640625" style="1" customWidth="1"/>
    <col min="7" max="16384" width="8.81640625" style="1"/>
  </cols>
  <sheetData>
    <row r="1" spans="1:5" ht="45" customHeight="1" x14ac:dyDescent="0.3">
      <c r="A1" s="178" t="s">
        <v>65</v>
      </c>
      <c r="B1" s="179"/>
      <c r="C1" s="180"/>
      <c r="D1" s="180"/>
      <c r="E1" s="181"/>
    </row>
    <row r="2" spans="1:5" ht="27.75" customHeight="1" x14ac:dyDescent="0.55000000000000004">
      <c r="A2" s="108" t="s">
        <v>66</v>
      </c>
      <c r="B2" s="109"/>
      <c r="C2" s="110"/>
      <c r="D2" s="26"/>
      <c r="E2" s="27"/>
    </row>
    <row r="3" spans="1:5" ht="27" customHeight="1" x14ac:dyDescent="0.55000000000000004">
      <c r="A3" s="173" t="s">
        <v>67</v>
      </c>
      <c r="B3" s="111" t="e">
        <f>#REF!</f>
        <v>#REF!</v>
      </c>
      <c r="C3" s="112"/>
      <c r="D3" s="28"/>
      <c r="E3" s="29"/>
    </row>
    <row r="4" spans="1:5" ht="27" customHeight="1" x14ac:dyDescent="0.55000000000000004">
      <c r="A4" s="173" t="s">
        <v>68</v>
      </c>
      <c r="B4" s="111" t="e">
        <f>#REF!</f>
        <v>#REF!</v>
      </c>
      <c r="C4" s="112"/>
      <c r="D4" s="28"/>
      <c r="E4" s="29"/>
    </row>
    <row r="5" spans="1:5" ht="27" customHeight="1" x14ac:dyDescent="0.6">
      <c r="A5" s="113"/>
      <c r="B5" s="114"/>
      <c r="C5" s="112"/>
      <c r="D5" s="30"/>
      <c r="E5" s="29"/>
    </row>
    <row r="6" spans="1:5" ht="28.5" customHeight="1" x14ac:dyDescent="0.6">
      <c r="A6" s="115" t="s">
        <v>69</v>
      </c>
      <c r="B6" s="116" t="e">
        <f>B4-B3</f>
        <v>#REF!</v>
      </c>
      <c r="C6" s="112"/>
      <c r="D6" s="31"/>
      <c r="E6" s="29"/>
    </row>
    <row r="7" spans="1:5" ht="28.5" customHeight="1" x14ac:dyDescent="0.6">
      <c r="A7" s="117"/>
      <c r="B7" s="32"/>
      <c r="C7" s="33"/>
      <c r="D7" s="34"/>
      <c r="E7" s="35"/>
    </row>
    <row r="8" spans="1:5" ht="49.15" customHeight="1" x14ac:dyDescent="0.3">
      <c r="A8" s="178" t="s">
        <v>70</v>
      </c>
      <c r="B8" s="179"/>
      <c r="C8" s="180"/>
      <c r="D8" s="180"/>
      <c r="E8" s="181"/>
    </row>
    <row r="9" spans="1:5" ht="24" customHeight="1" x14ac:dyDescent="0.45">
      <c r="A9" s="36"/>
      <c r="B9" s="37"/>
      <c r="C9" s="38"/>
      <c r="D9" s="39"/>
      <c r="E9" s="40"/>
    </row>
    <row r="10" spans="1:5" ht="24" customHeight="1" x14ac:dyDescent="0.5">
      <c r="A10" s="174" t="s">
        <v>71</v>
      </c>
      <c r="B10" s="42">
        <f>'Resultatenrekening 2023'!C46</f>
        <v>22412.989999999998</v>
      </c>
      <c r="C10" s="118"/>
      <c r="D10" s="177" t="s">
        <v>72</v>
      </c>
      <c r="E10" s="43">
        <f>'Resultatenrekening 2023'!G46</f>
        <v>25934.97</v>
      </c>
    </row>
    <row r="11" spans="1:5" ht="24" customHeight="1" x14ac:dyDescent="0.45">
      <c r="A11" s="44"/>
      <c r="B11" s="45"/>
      <c r="C11" s="118"/>
      <c r="D11" s="46"/>
      <c r="E11" s="47"/>
    </row>
    <row r="12" spans="1:5" ht="24" customHeight="1" x14ac:dyDescent="0.45">
      <c r="A12" s="174" t="s">
        <v>73</v>
      </c>
      <c r="B12" s="48">
        <f>'Resultatenrekening 2023'!C5</f>
        <v>690</v>
      </c>
      <c r="C12" s="118"/>
      <c r="D12" s="177" t="s">
        <v>74</v>
      </c>
      <c r="E12" s="47"/>
    </row>
    <row r="13" spans="1:5" ht="24" customHeight="1" x14ac:dyDescent="0.45">
      <c r="A13" s="174" t="s">
        <v>75</v>
      </c>
      <c r="B13" s="48">
        <f>'Resultatenrekening 2023'!C6</f>
        <v>0</v>
      </c>
      <c r="C13" s="118"/>
      <c r="D13" s="49"/>
      <c r="E13" s="50">
        <v>0</v>
      </c>
    </row>
    <row r="14" spans="1:5" ht="24" customHeight="1" x14ac:dyDescent="0.45">
      <c r="A14" s="51"/>
      <c r="B14" s="48"/>
      <c r="C14" s="118"/>
      <c r="D14" s="49"/>
      <c r="E14" s="50"/>
    </row>
    <row r="15" spans="1:5" ht="24" customHeight="1" x14ac:dyDescent="0.45">
      <c r="A15" s="174" t="s">
        <v>76</v>
      </c>
      <c r="B15" s="48">
        <v>0</v>
      </c>
      <c r="C15" s="118"/>
      <c r="D15" s="49"/>
      <c r="E15" s="50"/>
    </row>
    <row r="16" spans="1:5" ht="24" customHeight="1" x14ac:dyDescent="0.45">
      <c r="A16" s="51"/>
      <c r="B16" s="48"/>
      <c r="C16" s="118"/>
      <c r="D16" s="49"/>
      <c r="E16" s="50"/>
    </row>
    <row r="17" spans="1:5" ht="24" customHeight="1" x14ac:dyDescent="0.45">
      <c r="A17" s="44"/>
      <c r="B17" s="52"/>
      <c r="C17" s="118"/>
      <c r="D17" s="49"/>
      <c r="E17" s="50"/>
    </row>
    <row r="18" spans="1:5" ht="24" customHeight="1" x14ac:dyDescent="0.5">
      <c r="A18" s="44"/>
      <c r="B18" s="53">
        <f>(-1)*(B13+B12+B15+B16)</f>
        <v>-690</v>
      </c>
      <c r="C18" s="118"/>
      <c r="D18" s="49"/>
      <c r="E18" s="50"/>
    </row>
    <row r="19" spans="1:5" ht="24" customHeight="1" x14ac:dyDescent="0.5">
      <c r="A19" s="44"/>
      <c r="B19" s="42"/>
      <c r="C19" s="118"/>
      <c r="D19" s="49"/>
      <c r="E19" s="50"/>
    </row>
    <row r="20" spans="1:5" ht="24" customHeight="1" x14ac:dyDescent="0.45">
      <c r="A20" s="44"/>
      <c r="B20" s="45"/>
      <c r="C20" s="118"/>
      <c r="D20" s="49"/>
      <c r="E20" s="54"/>
    </row>
    <row r="21" spans="1:5" ht="24" customHeight="1" x14ac:dyDescent="0.5">
      <c r="A21" s="174" t="s">
        <v>77</v>
      </c>
      <c r="B21" s="45">
        <v>896</v>
      </c>
      <c r="C21" s="118"/>
      <c r="D21" s="46"/>
      <c r="E21" s="55">
        <f>(-1)*(E13+E14+E16)</f>
        <v>0</v>
      </c>
    </row>
    <row r="22" spans="1:5" ht="24" customHeight="1" x14ac:dyDescent="0.45">
      <c r="A22" s="41" t="s">
        <v>78</v>
      </c>
      <c r="B22" s="45">
        <v>66</v>
      </c>
      <c r="C22" s="118"/>
      <c r="D22" s="46"/>
      <c r="E22" s="47"/>
    </row>
    <row r="23" spans="1:5" ht="24" customHeight="1" x14ac:dyDescent="0.45">
      <c r="A23" s="41" t="s">
        <v>79</v>
      </c>
      <c r="B23" s="45">
        <v>0</v>
      </c>
      <c r="C23" s="118"/>
      <c r="D23" s="49"/>
      <c r="E23" s="47"/>
    </row>
    <row r="24" spans="1:5" ht="24" customHeight="1" x14ac:dyDescent="0.45">
      <c r="A24" s="176" t="s">
        <v>80</v>
      </c>
      <c r="B24" s="45">
        <v>337.45</v>
      </c>
      <c r="C24" s="118"/>
      <c r="D24" s="49"/>
      <c r="E24" s="47"/>
    </row>
    <row r="25" spans="1:5" ht="24" customHeight="1" x14ac:dyDescent="0.45">
      <c r="A25" s="51"/>
      <c r="B25" s="45"/>
      <c r="C25" s="118"/>
      <c r="D25" s="49"/>
      <c r="E25" s="47"/>
    </row>
    <row r="26" spans="1:5" ht="24" customHeight="1" x14ac:dyDescent="0.45">
      <c r="A26" s="44"/>
      <c r="B26" s="56"/>
      <c r="C26" s="118"/>
      <c r="D26" s="49"/>
      <c r="E26" s="47"/>
    </row>
    <row r="27" spans="1:5" ht="24" customHeight="1" x14ac:dyDescent="0.5">
      <c r="A27" s="51"/>
      <c r="B27" s="53">
        <f>SUM(B21:C25)</f>
        <v>1299.45</v>
      </c>
      <c r="C27" s="118"/>
      <c r="D27" s="49"/>
      <c r="E27" s="47"/>
    </row>
    <row r="28" spans="1:5" ht="24" customHeight="1" x14ac:dyDescent="0.45">
      <c r="A28" s="44"/>
      <c r="B28" s="45"/>
      <c r="C28" s="118"/>
      <c r="D28" s="49"/>
      <c r="E28" s="47"/>
    </row>
    <row r="29" spans="1:5" ht="24" customHeight="1" x14ac:dyDescent="0.45">
      <c r="A29" s="44"/>
      <c r="B29" s="45"/>
      <c r="C29" s="118"/>
      <c r="D29" s="49"/>
      <c r="E29" s="47"/>
    </row>
    <row r="30" spans="1:5" ht="24" customHeight="1" x14ac:dyDescent="0.5">
      <c r="A30" s="57" t="s">
        <v>81</v>
      </c>
      <c r="B30" s="42">
        <f>B10+B18+B27</f>
        <v>23022.44</v>
      </c>
      <c r="C30" s="118"/>
      <c r="D30" s="49"/>
      <c r="E30" s="47"/>
    </row>
    <row r="31" spans="1:5" ht="24" customHeight="1" x14ac:dyDescent="0.45">
      <c r="A31" s="44"/>
      <c r="B31" s="45"/>
      <c r="C31" s="118"/>
      <c r="D31" s="46"/>
      <c r="E31" s="58"/>
    </row>
    <row r="32" spans="1:5" ht="24" customHeight="1" x14ac:dyDescent="0.5">
      <c r="A32" s="44"/>
      <c r="B32" s="45"/>
      <c r="C32" s="118"/>
      <c r="D32" s="49"/>
      <c r="E32" s="55">
        <f>SUM(E26:E30)</f>
        <v>0</v>
      </c>
    </row>
    <row r="33" spans="1:5" ht="24" customHeight="1" x14ac:dyDescent="0.45">
      <c r="A33" s="44"/>
      <c r="B33" s="45"/>
      <c r="C33" s="118"/>
      <c r="D33" s="46"/>
      <c r="E33" s="47"/>
    </row>
    <row r="34" spans="1:5" ht="24" customHeight="1" x14ac:dyDescent="0.45">
      <c r="A34" s="44"/>
      <c r="B34" s="45"/>
      <c r="C34" s="118"/>
      <c r="D34" s="46"/>
      <c r="E34" s="47"/>
    </row>
    <row r="35" spans="1:5" ht="24" customHeight="1" x14ac:dyDescent="0.5">
      <c r="A35" s="44"/>
      <c r="B35" s="45"/>
      <c r="C35" s="118"/>
      <c r="D35" s="59" t="s">
        <v>82</v>
      </c>
      <c r="E35" s="43">
        <f>E32+E21+E10</f>
        <v>25934.97</v>
      </c>
    </row>
    <row r="36" spans="1:5" ht="24" customHeight="1" x14ac:dyDescent="0.45">
      <c r="A36" s="51"/>
      <c r="B36" s="45"/>
      <c r="C36" s="118"/>
      <c r="D36" s="46"/>
      <c r="E36" s="47"/>
    </row>
    <row r="37" spans="1:5" ht="24" customHeight="1" x14ac:dyDescent="0.45">
      <c r="A37" s="51"/>
      <c r="B37" s="45"/>
      <c r="C37" s="118"/>
      <c r="D37" s="46"/>
      <c r="E37" s="47"/>
    </row>
    <row r="38" spans="1:5" ht="24" customHeight="1" x14ac:dyDescent="0.45">
      <c r="A38" s="44"/>
      <c r="B38" s="45"/>
      <c r="C38" s="118"/>
      <c r="D38" s="46"/>
      <c r="E38" s="47"/>
    </row>
    <row r="39" spans="1:5" ht="24" customHeight="1" x14ac:dyDescent="0.45">
      <c r="A39" s="41" t="s">
        <v>81</v>
      </c>
      <c r="B39" s="45">
        <f>B30</f>
        <v>23022.44</v>
      </c>
      <c r="C39" s="118"/>
      <c r="D39" s="46"/>
      <c r="E39" s="47"/>
    </row>
    <row r="40" spans="1:5" ht="24" customHeight="1" x14ac:dyDescent="0.45">
      <c r="A40" s="41" t="s">
        <v>82</v>
      </c>
      <c r="B40" s="52">
        <f>E35</f>
        <v>25934.97</v>
      </c>
      <c r="C40" s="118"/>
      <c r="D40" s="60"/>
      <c r="E40" s="47"/>
    </row>
    <row r="41" spans="1:5" ht="24" customHeight="1" x14ac:dyDescent="0.45">
      <c r="A41" s="61"/>
      <c r="B41" s="62">
        <f>B39-B40</f>
        <v>-2912.5300000000025</v>
      </c>
      <c r="C41" s="119"/>
      <c r="D41" s="63"/>
      <c r="E41" s="64"/>
    </row>
    <row r="42" spans="1:5" ht="29.25" customHeight="1" x14ac:dyDescent="0.6">
      <c r="A42" s="65" t="s">
        <v>83</v>
      </c>
      <c r="B42" s="66">
        <f>B44+B41</f>
        <v>24009.239999999998</v>
      </c>
      <c r="C42" s="67"/>
      <c r="D42" s="68"/>
      <c r="E42" s="69"/>
    </row>
    <row r="43" spans="1:5" ht="14.25" customHeight="1" x14ac:dyDescent="0.45">
      <c r="A43" s="70"/>
      <c r="B43" s="71"/>
      <c r="C43" s="72"/>
      <c r="D43" s="120"/>
      <c r="E43" s="121"/>
    </row>
    <row r="44" spans="1:5" ht="29.25" customHeight="1" x14ac:dyDescent="0.6">
      <c r="A44" s="73" t="s">
        <v>84</v>
      </c>
      <c r="B44" s="74">
        <v>26921.77</v>
      </c>
      <c r="C44" s="75"/>
      <c r="D44" s="122"/>
      <c r="E44" s="121"/>
    </row>
    <row r="45" spans="1:5" ht="29.25" customHeight="1" x14ac:dyDescent="0.6">
      <c r="A45" s="73" t="s">
        <v>85</v>
      </c>
      <c r="B45" s="74">
        <v>24131.56</v>
      </c>
      <c r="C45" s="76"/>
      <c r="D45" s="122"/>
      <c r="E45" s="121"/>
    </row>
    <row r="46" spans="1:5" ht="29.25" customHeight="1" x14ac:dyDescent="0.6">
      <c r="A46" s="73" t="s">
        <v>86</v>
      </c>
      <c r="B46" s="74">
        <v>27163.66</v>
      </c>
      <c r="C46" s="76"/>
      <c r="D46" s="122"/>
      <c r="E46" s="121"/>
    </row>
    <row r="47" spans="1:5" ht="29.25" customHeight="1" x14ac:dyDescent="0.6">
      <c r="A47" s="73" t="s">
        <v>87</v>
      </c>
      <c r="B47" s="77">
        <v>24389.89</v>
      </c>
      <c r="C47" s="78"/>
      <c r="D47" s="122"/>
      <c r="E47" s="121"/>
    </row>
    <row r="48" spans="1:5" ht="29.25" customHeight="1" x14ac:dyDescent="0.6">
      <c r="A48" s="73" t="s">
        <v>88</v>
      </c>
      <c r="B48" s="77">
        <v>25542.25</v>
      </c>
      <c r="C48" s="78"/>
      <c r="D48" s="122"/>
      <c r="E48" s="121"/>
    </row>
    <row r="49" spans="1:5" ht="29.25" customHeight="1" x14ac:dyDescent="0.6">
      <c r="A49" s="73" t="s">
        <v>89</v>
      </c>
      <c r="B49" s="77">
        <v>27561.99</v>
      </c>
      <c r="C49" s="78"/>
      <c r="D49" s="123"/>
      <c r="E49" s="121"/>
    </row>
    <row r="50" spans="1:5" ht="29.25" customHeight="1" x14ac:dyDescent="0.6">
      <c r="A50" s="73" t="s">
        <v>90</v>
      </c>
      <c r="B50" s="77">
        <v>25244.19</v>
      </c>
      <c r="C50" s="78"/>
      <c r="D50" s="123"/>
      <c r="E50" s="121"/>
    </row>
    <row r="51" spans="1:5" ht="29.25" customHeight="1" x14ac:dyDescent="0.6">
      <c r="A51" s="73" t="s">
        <v>91</v>
      </c>
      <c r="B51" s="74">
        <v>26069.02</v>
      </c>
      <c r="C51" s="76"/>
      <c r="D51" s="124"/>
      <c r="E51" s="121"/>
    </row>
    <row r="52" spans="1:5" ht="29.25" customHeight="1" x14ac:dyDescent="0.6">
      <c r="A52" s="73" t="s">
        <v>92</v>
      </c>
      <c r="B52" s="74">
        <v>28260.13</v>
      </c>
      <c r="C52" s="79"/>
      <c r="D52" s="124"/>
      <c r="E52" s="121"/>
    </row>
  </sheetData>
  <mergeCells count="2">
    <mergeCell ref="A1:E1"/>
    <mergeCell ref="A8:E8"/>
  </mergeCells>
  <pageMargins left="1" right="1" top="1" bottom="1" header="0.25" footer="0.25"/>
  <pageSetup orientation="portrait"/>
  <headerFooter>
    <oddFooter>&amp;C&amp;"Helvetica,Regular"&amp;12&amp;K000000&amp;P</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49"/>
  <sheetViews>
    <sheetView showGridLines="0" topLeftCell="A15" zoomScale="50" zoomScaleNormal="50" workbookViewId="0">
      <selection activeCell="R12" sqref="R12"/>
    </sheetView>
  </sheetViews>
  <sheetFormatPr defaultColWidth="9.1796875" defaultRowHeight="13.5" customHeight="1" x14ac:dyDescent="0.25"/>
  <cols>
    <col min="1" max="1" width="20" style="1" customWidth="1"/>
    <col min="2" max="2" width="45.81640625" style="1" customWidth="1"/>
    <col min="3" max="3" width="36.1796875" style="1" customWidth="1"/>
    <col min="4" max="4" width="36.54296875" style="1" customWidth="1"/>
    <col min="5" max="5" width="19.453125" style="1" customWidth="1"/>
    <col min="6" max="7" width="9.1796875" style="1" hidden="1" customWidth="1"/>
    <col min="8" max="8" width="1.81640625" style="1" customWidth="1"/>
    <col min="9" max="9" width="60.1796875" style="1" customWidth="1"/>
    <col min="10" max="10" width="36" style="1" customWidth="1"/>
    <col min="11" max="11" width="35.7265625" style="1" customWidth="1"/>
    <col min="12" max="12" width="34.7265625" style="1" customWidth="1"/>
    <col min="13" max="13" width="9.1796875" style="1" customWidth="1"/>
    <col min="14" max="16384" width="9.1796875" style="1"/>
  </cols>
  <sheetData>
    <row r="1" spans="2:12" ht="26.65" customHeight="1" x14ac:dyDescent="0.25"/>
    <row r="2" spans="2:12" ht="30" customHeight="1" x14ac:dyDescent="0.7">
      <c r="B2" s="3" t="s">
        <v>9</v>
      </c>
      <c r="C2" s="4" t="s">
        <v>93</v>
      </c>
      <c r="D2" s="4" t="s">
        <v>94</v>
      </c>
      <c r="E2" s="4" t="s">
        <v>2</v>
      </c>
      <c r="F2" s="80" t="s">
        <v>95</v>
      </c>
      <c r="G2" s="81" t="s">
        <v>96</v>
      </c>
      <c r="H2" s="5"/>
      <c r="I2" s="3" t="s">
        <v>12</v>
      </c>
      <c r="J2" s="4" t="s">
        <v>93</v>
      </c>
      <c r="K2" s="4" t="s">
        <v>94</v>
      </c>
      <c r="L2" s="4" t="s">
        <v>2</v>
      </c>
    </row>
    <row r="3" spans="2:12" ht="40.4" customHeight="1" x14ac:dyDescent="0.5">
      <c r="B3" s="82" t="s">
        <v>97</v>
      </c>
      <c r="C3" s="7"/>
      <c r="D3" s="6"/>
      <c r="E3" s="7"/>
      <c r="F3" s="6"/>
      <c r="G3" s="7"/>
      <c r="H3" s="106"/>
      <c r="I3" s="82" t="s">
        <v>98</v>
      </c>
      <c r="J3" s="6"/>
      <c r="K3" s="6"/>
      <c r="L3" s="6"/>
    </row>
    <row r="4" spans="2:12" ht="30" customHeight="1" x14ac:dyDescent="0.35">
      <c r="B4" s="8" t="s">
        <v>99</v>
      </c>
      <c r="C4" s="10">
        <v>10772</v>
      </c>
      <c r="D4" s="9">
        <v>9490</v>
      </c>
      <c r="E4" s="10">
        <v>9660</v>
      </c>
      <c r="F4" s="9">
        <v>11340</v>
      </c>
      <c r="G4" s="10">
        <v>11340</v>
      </c>
      <c r="H4" s="106"/>
      <c r="I4" s="8" t="s">
        <v>0</v>
      </c>
      <c r="J4" s="9">
        <v>317.79000000000002</v>
      </c>
      <c r="K4" s="83">
        <v>362.5</v>
      </c>
      <c r="L4" s="9">
        <v>300</v>
      </c>
    </row>
    <row r="5" spans="2:12" ht="30" customHeight="1" x14ac:dyDescent="0.35">
      <c r="B5" s="8" t="s">
        <v>100</v>
      </c>
      <c r="C5" s="10">
        <v>888</v>
      </c>
      <c r="D5" s="9">
        <v>1026</v>
      </c>
      <c r="E5" s="10">
        <v>960</v>
      </c>
      <c r="F5" s="9">
        <v>720</v>
      </c>
      <c r="G5" s="10">
        <v>720</v>
      </c>
      <c r="H5" s="106"/>
      <c r="I5" s="8" t="s">
        <v>101</v>
      </c>
      <c r="J5" s="9">
        <v>106.01</v>
      </c>
      <c r="K5" s="83">
        <v>0</v>
      </c>
      <c r="L5" s="9">
        <v>100</v>
      </c>
    </row>
    <row r="6" spans="2:12" ht="30" customHeight="1" x14ac:dyDescent="0.35">
      <c r="B6" s="8" t="s">
        <v>102</v>
      </c>
      <c r="C6" s="10">
        <v>168</v>
      </c>
      <c r="D6" s="9"/>
      <c r="E6" s="10">
        <v>400</v>
      </c>
      <c r="F6" s="9">
        <v>700</v>
      </c>
      <c r="G6" s="10">
        <v>700</v>
      </c>
      <c r="H6" s="106"/>
      <c r="I6" s="84"/>
      <c r="J6" s="86"/>
      <c r="K6" s="85"/>
      <c r="L6" s="86"/>
    </row>
    <row r="7" spans="2:12" ht="30" customHeight="1" x14ac:dyDescent="0.35">
      <c r="B7" s="14"/>
      <c r="C7" s="13"/>
      <c r="D7" s="12"/>
      <c r="E7" s="13"/>
      <c r="F7" s="12"/>
      <c r="G7" s="13">
        <v>0</v>
      </c>
      <c r="H7" s="106"/>
      <c r="I7" s="14"/>
      <c r="J7" s="12"/>
      <c r="K7" s="12"/>
      <c r="L7" s="12"/>
    </row>
    <row r="8" spans="2:12" ht="30" customHeight="1" x14ac:dyDescent="0.4">
      <c r="B8" s="15"/>
      <c r="C8" s="18">
        <f>SUM(C4:C7)</f>
        <v>11828</v>
      </c>
      <c r="D8" s="18">
        <f>SUM(D4:D7)</f>
        <v>10516</v>
      </c>
      <c r="E8" s="18">
        <f>SUM(E4:E7)</f>
        <v>11020</v>
      </c>
      <c r="F8" s="18">
        <f>SUM(F4:F7)</f>
        <v>12760</v>
      </c>
      <c r="G8" s="87">
        <f>SUM(G4:G6)</f>
        <v>12760</v>
      </c>
      <c r="H8" s="107"/>
      <c r="I8" s="15"/>
      <c r="J8" s="18">
        <f>SUM(J4:J6)</f>
        <v>423.8</v>
      </c>
      <c r="K8" s="18">
        <f>SUM(K4:K6)</f>
        <v>362.5</v>
      </c>
      <c r="L8" s="18">
        <f>SUM(L4:L6)</f>
        <v>400</v>
      </c>
    </row>
    <row r="9" spans="2:12" ht="40.4" customHeight="1" x14ac:dyDescent="0.5">
      <c r="B9" s="82" t="s">
        <v>103</v>
      </c>
      <c r="C9" s="7"/>
      <c r="D9" s="6"/>
      <c r="E9" s="7"/>
      <c r="F9" s="6"/>
      <c r="G9" s="7"/>
      <c r="H9" s="106"/>
      <c r="I9" s="82" t="s">
        <v>103</v>
      </c>
      <c r="J9" s="6"/>
      <c r="K9" s="6"/>
      <c r="L9" s="6"/>
    </row>
    <row r="10" spans="2:12" ht="30" customHeight="1" x14ac:dyDescent="0.35">
      <c r="B10" s="8" t="s">
        <v>21</v>
      </c>
      <c r="C10" s="10">
        <v>489</v>
      </c>
      <c r="D10" s="9">
        <v>686.5</v>
      </c>
      <c r="E10" s="10">
        <v>680</v>
      </c>
      <c r="F10" s="9">
        <v>425</v>
      </c>
      <c r="G10" s="10">
        <v>425</v>
      </c>
      <c r="H10" s="106"/>
      <c r="I10" s="88" t="s">
        <v>22</v>
      </c>
      <c r="J10" s="89">
        <v>9278.82</v>
      </c>
      <c r="K10" s="89">
        <v>12094.52</v>
      </c>
      <c r="L10" s="89">
        <v>10500</v>
      </c>
    </row>
    <row r="11" spans="2:12" ht="30" customHeight="1" x14ac:dyDescent="0.35">
      <c r="B11" s="8" t="s">
        <v>104</v>
      </c>
      <c r="C11" s="10">
        <v>298.5</v>
      </c>
      <c r="D11" s="9">
        <v>4590.82</v>
      </c>
      <c r="E11" s="10">
        <v>1000</v>
      </c>
      <c r="F11" s="9">
        <v>500</v>
      </c>
      <c r="G11" s="10"/>
      <c r="H11" s="106"/>
      <c r="I11" s="88" t="s">
        <v>24</v>
      </c>
      <c r="J11" s="10">
        <v>815</v>
      </c>
      <c r="K11" s="10">
        <v>835</v>
      </c>
      <c r="L11" s="10">
        <v>820</v>
      </c>
    </row>
    <row r="12" spans="2:12" ht="30" customHeight="1" x14ac:dyDescent="0.35">
      <c r="B12" s="8" t="s">
        <v>25</v>
      </c>
      <c r="C12" s="10">
        <v>0</v>
      </c>
      <c r="D12" s="9">
        <v>0</v>
      </c>
      <c r="E12" s="10">
        <v>0</v>
      </c>
      <c r="F12" s="9">
        <v>500</v>
      </c>
      <c r="G12" s="10"/>
      <c r="H12" s="106"/>
      <c r="I12" s="88" t="s">
        <v>26</v>
      </c>
      <c r="J12" s="10">
        <v>0</v>
      </c>
      <c r="K12" s="10">
        <v>225</v>
      </c>
      <c r="L12" s="10">
        <v>200</v>
      </c>
    </row>
    <row r="13" spans="2:12" ht="30" customHeight="1" x14ac:dyDescent="0.35">
      <c r="B13" s="8" t="s">
        <v>27</v>
      </c>
      <c r="C13" s="10">
        <v>3000</v>
      </c>
      <c r="D13" s="9">
        <v>3000</v>
      </c>
      <c r="E13" s="10">
        <v>3000</v>
      </c>
      <c r="F13" s="9">
        <v>3000</v>
      </c>
      <c r="G13" s="10">
        <v>500</v>
      </c>
      <c r="H13" s="106"/>
      <c r="I13" s="88" t="s">
        <v>28</v>
      </c>
      <c r="J13" s="10">
        <v>765.69</v>
      </c>
      <c r="K13" s="10">
        <v>1345.53</v>
      </c>
      <c r="L13" s="10">
        <v>800</v>
      </c>
    </row>
    <row r="14" spans="2:12" ht="30" customHeight="1" x14ac:dyDescent="0.35">
      <c r="B14" s="167" t="s">
        <v>105</v>
      </c>
      <c r="C14" s="10">
        <v>1500</v>
      </c>
      <c r="D14" s="9">
        <v>1500</v>
      </c>
      <c r="E14" s="10">
        <v>1500</v>
      </c>
      <c r="F14" s="9">
        <v>1500</v>
      </c>
      <c r="G14" s="10">
        <v>1000</v>
      </c>
      <c r="H14" s="106"/>
      <c r="I14" s="88" t="s">
        <v>5</v>
      </c>
      <c r="J14" s="9">
        <v>0</v>
      </c>
      <c r="K14" s="9">
        <v>0</v>
      </c>
      <c r="L14" s="9">
        <v>0</v>
      </c>
    </row>
    <row r="15" spans="2:12" ht="30" customHeight="1" x14ac:dyDescent="0.35">
      <c r="B15" s="167" t="s">
        <v>106</v>
      </c>
      <c r="C15" s="10">
        <v>0</v>
      </c>
      <c r="D15" s="9">
        <v>0</v>
      </c>
      <c r="E15" s="10">
        <v>2000</v>
      </c>
      <c r="F15" s="9">
        <v>1500</v>
      </c>
      <c r="G15" s="10">
        <v>3000</v>
      </c>
      <c r="H15" s="106"/>
      <c r="I15" s="88" t="s">
        <v>31</v>
      </c>
      <c r="J15" s="9">
        <v>300</v>
      </c>
      <c r="K15" s="9">
        <v>0</v>
      </c>
      <c r="L15" s="9">
        <v>0</v>
      </c>
    </row>
    <row r="16" spans="2:12" ht="30" customHeight="1" x14ac:dyDescent="0.35">
      <c r="B16" s="167" t="s">
        <v>35</v>
      </c>
      <c r="C16" s="10">
        <v>0</v>
      </c>
      <c r="D16" s="9">
        <v>1305.25</v>
      </c>
      <c r="E16" s="10">
        <v>250</v>
      </c>
      <c r="F16" s="9"/>
      <c r="G16" s="10">
        <v>1500</v>
      </c>
      <c r="H16" s="106"/>
      <c r="I16" s="88" t="s">
        <v>32</v>
      </c>
      <c r="J16" s="9">
        <v>0</v>
      </c>
      <c r="K16" s="9">
        <v>2306.44</v>
      </c>
      <c r="L16" s="9">
        <v>0</v>
      </c>
    </row>
    <row r="17" spans="2:12" ht="30" customHeight="1" x14ac:dyDescent="0.35">
      <c r="B17" s="167" t="s">
        <v>39</v>
      </c>
      <c r="C17" s="10">
        <v>250</v>
      </c>
      <c r="D17" s="9">
        <v>250</v>
      </c>
      <c r="E17" s="10">
        <v>250</v>
      </c>
      <c r="F17" s="9"/>
      <c r="G17" s="10"/>
      <c r="H17" s="106"/>
      <c r="I17" s="88" t="s">
        <v>107</v>
      </c>
      <c r="J17" s="20">
        <v>0</v>
      </c>
      <c r="K17" s="20">
        <v>2420.02</v>
      </c>
      <c r="L17" s="20">
        <v>0</v>
      </c>
    </row>
    <row r="18" spans="2:12" ht="30" customHeight="1" x14ac:dyDescent="0.35">
      <c r="B18" s="167" t="s">
        <v>108</v>
      </c>
      <c r="C18" s="10">
        <v>500</v>
      </c>
      <c r="D18" s="83">
        <v>0</v>
      </c>
      <c r="E18" s="10">
        <v>0</v>
      </c>
      <c r="F18" s="9"/>
      <c r="G18" s="10"/>
      <c r="H18" s="106"/>
      <c r="I18" s="88" t="s">
        <v>36</v>
      </c>
      <c r="J18" s="9"/>
      <c r="K18" s="9">
        <v>363</v>
      </c>
      <c r="L18" s="9">
        <v>363</v>
      </c>
    </row>
    <row r="19" spans="2:12" ht="30" customHeight="1" x14ac:dyDescent="0.35">
      <c r="B19" s="8" t="s">
        <v>37</v>
      </c>
      <c r="C19" s="10">
        <v>250</v>
      </c>
      <c r="D19" s="83">
        <v>0</v>
      </c>
      <c r="E19" s="10">
        <v>0</v>
      </c>
      <c r="F19" s="9"/>
      <c r="G19" s="10"/>
      <c r="H19" s="106"/>
      <c r="I19" s="19"/>
      <c r="J19" s="9"/>
      <c r="K19" s="9"/>
      <c r="L19" s="9"/>
    </row>
    <row r="20" spans="2:12" ht="30" customHeight="1" x14ac:dyDescent="0.35">
      <c r="B20" s="8" t="s">
        <v>38</v>
      </c>
      <c r="C20" s="10">
        <v>250</v>
      </c>
      <c r="D20" s="83">
        <v>0</v>
      </c>
      <c r="E20" s="10">
        <v>0</v>
      </c>
      <c r="F20" s="9"/>
      <c r="G20" s="10"/>
      <c r="H20" s="106"/>
      <c r="I20" s="19"/>
      <c r="J20" s="9"/>
      <c r="K20" s="9"/>
      <c r="L20" s="9"/>
    </row>
    <row r="21" spans="2:12" ht="30" customHeight="1" x14ac:dyDescent="0.35">
      <c r="B21" s="168" t="s">
        <v>109</v>
      </c>
      <c r="C21" s="13">
        <v>1500</v>
      </c>
      <c r="D21" s="90">
        <v>0</v>
      </c>
      <c r="E21" s="13">
        <v>0</v>
      </c>
      <c r="F21" s="22"/>
      <c r="G21" s="23"/>
      <c r="H21" s="106"/>
      <c r="I21" s="175"/>
      <c r="J21" s="22"/>
      <c r="K21" s="22"/>
      <c r="L21" s="22"/>
    </row>
    <row r="22" spans="2:12" ht="30" customHeight="1" x14ac:dyDescent="0.35">
      <c r="B22" s="168" t="s">
        <v>110</v>
      </c>
      <c r="C22" s="13">
        <v>0</v>
      </c>
      <c r="D22" s="90">
        <v>0</v>
      </c>
      <c r="E22" s="13">
        <v>200</v>
      </c>
      <c r="F22" s="12"/>
      <c r="G22" s="13"/>
      <c r="H22" s="106"/>
      <c r="I22" s="14"/>
      <c r="J22" s="12"/>
      <c r="K22" s="12"/>
      <c r="L22" s="12"/>
    </row>
    <row r="23" spans="2:12" ht="30" customHeight="1" x14ac:dyDescent="0.4">
      <c r="B23" s="15"/>
      <c r="C23" s="17">
        <f>SUM(C9:C22)</f>
        <v>8037.5</v>
      </c>
      <c r="D23" s="16">
        <f>SUM(D9:D22)</f>
        <v>11332.57</v>
      </c>
      <c r="E23" s="17">
        <f>SUM(E9:E22)</f>
        <v>8880</v>
      </c>
      <c r="F23" s="16">
        <f>SUM(F9:F20)</f>
        <v>7425</v>
      </c>
      <c r="G23" s="91">
        <f>SUM(G9:G20)</f>
        <v>6425</v>
      </c>
      <c r="H23" s="106"/>
      <c r="I23" s="15"/>
      <c r="J23" s="18">
        <f>SUM(J10:J20)</f>
        <v>11159.51</v>
      </c>
      <c r="K23" s="18">
        <f>SUM(K10:K20)</f>
        <v>19589.510000000002</v>
      </c>
      <c r="L23" s="18">
        <f>SUM(L10:L20)</f>
        <v>12683</v>
      </c>
    </row>
    <row r="24" spans="2:12" ht="40.4" customHeight="1" x14ac:dyDescent="0.5">
      <c r="B24" s="92" t="s">
        <v>111</v>
      </c>
      <c r="C24" s="7"/>
      <c r="D24" s="6"/>
      <c r="E24" s="7"/>
      <c r="F24" s="6"/>
      <c r="G24" s="7"/>
      <c r="H24" s="106"/>
      <c r="I24" s="82" t="s">
        <v>111</v>
      </c>
      <c r="J24" s="6"/>
      <c r="K24" s="6"/>
      <c r="L24" s="6"/>
    </row>
    <row r="25" spans="2:12" ht="30" customHeight="1" x14ac:dyDescent="0.4">
      <c r="B25" s="14"/>
      <c r="C25" s="13">
        <v>0</v>
      </c>
      <c r="D25" s="12">
        <v>0</v>
      </c>
      <c r="E25" s="13"/>
      <c r="F25" s="12">
        <v>0</v>
      </c>
      <c r="G25" s="13"/>
      <c r="H25" s="106"/>
      <c r="I25" s="93" t="s">
        <v>42</v>
      </c>
      <c r="J25" s="12">
        <v>3500</v>
      </c>
      <c r="K25" s="12">
        <v>3500</v>
      </c>
      <c r="L25" s="12">
        <v>3500</v>
      </c>
    </row>
    <row r="26" spans="2:12" ht="30" customHeight="1" x14ac:dyDescent="0.4">
      <c r="B26" s="15"/>
      <c r="C26" s="16">
        <v>0</v>
      </c>
      <c r="D26" s="18">
        <v>0</v>
      </c>
      <c r="E26" s="16">
        <v>0</v>
      </c>
      <c r="F26" s="18">
        <v>0</v>
      </c>
      <c r="G26" s="87" t="e">
        <f>G25+#REF!</f>
        <v>#REF!</v>
      </c>
      <c r="H26" s="106"/>
      <c r="I26" s="15"/>
      <c r="J26" s="18">
        <f>SUM(J25:J25)</f>
        <v>3500</v>
      </c>
      <c r="K26" s="18">
        <f>SUM(K25:K25)</f>
        <v>3500</v>
      </c>
      <c r="L26" s="18">
        <f>SUM(L25:L25)</f>
        <v>3500</v>
      </c>
    </row>
    <row r="27" spans="2:12" ht="40.4" customHeight="1" x14ac:dyDescent="0.5">
      <c r="B27" s="82" t="s">
        <v>112</v>
      </c>
      <c r="C27" s="7"/>
      <c r="D27" s="6"/>
      <c r="E27" s="7"/>
      <c r="F27" s="6"/>
      <c r="G27" s="7"/>
      <c r="H27" s="106"/>
      <c r="I27" s="82" t="s">
        <v>113</v>
      </c>
      <c r="J27" s="6"/>
      <c r="K27" s="6"/>
      <c r="L27" s="6"/>
    </row>
    <row r="28" spans="2:12" ht="30" customHeight="1" x14ac:dyDescent="0.4">
      <c r="B28" s="8" t="s">
        <v>45</v>
      </c>
      <c r="C28" s="10">
        <v>0</v>
      </c>
      <c r="D28" s="9">
        <v>0</v>
      </c>
      <c r="E28" s="10">
        <v>0</v>
      </c>
      <c r="F28" s="9">
        <v>0</v>
      </c>
      <c r="G28" s="10">
        <v>0</v>
      </c>
      <c r="H28" s="106"/>
      <c r="I28" s="169" t="s">
        <v>114</v>
      </c>
      <c r="J28" s="9">
        <v>190</v>
      </c>
      <c r="K28" s="83">
        <v>410.12</v>
      </c>
      <c r="L28" s="9">
        <v>200</v>
      </c>
    </row>
    <row r="29" spans="2:12" ht="30" customHeight="1" x14ac:dyDescent="0.45">
      <c r="B29" s="11" t="s">
        <v>47</v>
      </c>
      <c r="C29" s="13">
        <v>0</v>
      </c>
      <c r="D29" s="12">
        <v>0</v>
      </c>
      <c r="E29" s="13">
        <v>0</v>
      </c>
      <c r="F29" s="12">
        <v>0</v>
      </c>
      <c r="G29" s="13">
        <v>0</v>
      </c>
      <c r="H29" s="106"/>
      <c r="I29" s="94"/>
      <c r="J29" s="12"/>
      <c r="K29" s="12"/>
      <c r="L29" s="12"/>
    </row>
    <row r="30" spans="2:12" ht="30" customHeight="1" x14ac:dyDescent="0.4">
      <c r="B30" s="21" t="s">
        <v>48</v>
      </c>
      <c r="C30" s="18">
        <v>0</v>
      </c>
      <c r="D30" s="18">
        <v>0</v>
      </c>
      <c r="E30" s="18">
        <v>0</v>
      </c>
      <c r="F30" s="18">
        <v>0</v>
      </c>
      <c r="G30" s="87">
        <f>G28+G29</f>
        <v>0</v>
      </c>
      <c r="H30" s="107"/>
      <c r="I30" s="15"/>
      <c r="J30" s="18">
        <f>SUM(J28:J29)</f>
        <v>190</v>
      </c>
      <c r="K30" s="18">
        <f>SUM(K27,K28,K29)</f>
        <v>410.12</v>
      </c>
      <c r="L30" s="18">
        <f>SUM(L28:L29)</f>
        <v>200</v>
      </c>
    </row>
    <row r="31" spans="2:12" ht="40.4" customHeight="1" x14ac:dyDescent="0.5">
      <c r="B31" s="82" t="s">
        <v>115</v>
      </c>
      <c r="C31" s="7"/>
      <c r="D31" s="6"/>
      <c r="E31" s="7"/>
      <c r="F31" s="6"/>
      <c r="G31" s="7"/>
      <c r="H31" s="106"/>
      <c r="I31" s="82" t="s">
        <v>116</v>
      </c>
      <c r="J31" s="6"/>
      <c r="K31" s="6"/>
      <c r="L31" s="6"/>
    </row>
    <row r="32" spans="2:12" ht="30" customHeight="1" x14ac:dyDescent="0.35">
      <c r="B32" s="8" t="s">
        <v>51</v>
      </c>
      <c r="C32" s="10">
        <v>212.5</v>
      </c>
      <c r="D32" s="9">
        <v>212.5</v>
      </c>
      <c r="E32" s="9">
        <v>212.5</v>
      </c>
      <c r="F32" s="9">
        <v>228</v>
      </c>
      <c r="G32" s="10">
        <v>228</v>
      </c>
      <c r="H32" s="106"/>
      <c r="I32" s="8" t="s">
        <v>117</v>
      </c>
      <c r="J32" s="9">
        <v>850</v>
      </c>
      <c r="K32" s="83">
        <v>850</v>
      </c>
      <c r="L32" s="9">
        <v>850</v>
      </c>
    </row>
    <row r="33" spans="2:12" ht="30" customHeight="1" x14ac:dyDescent="0.35">
      <c r="B33" s="8" t="s">
        <v>53</v>
      </c>
      <c r="C33" s="10">
        <v>212.5</v>
      </c>
      <c r="D33" s="9">
        <v>212.5</v>
      </c>
      <c r="E33" s="9">
        <v>212.5</v>
      </c>
      <c r="F33" s="9">
        <v>228</v>
      </c>
      <c r="G33" s="10">
        <v>228</v>
      </c>
      <c r="H33" s="106"/>
      <c r="I33" s="170" t="s">
        <v>1</v>
      </c>
      <c r="J33" s="9">
        <v>100</v>
      </c>
      <c r="K33" s="9">
        <v>100</v>
      </c>
      <c r="L33" s="9">
        <v>100</v>
      </c>
    </row>
    <row r="34" spans="2:12" ht="30" customHeight="1" x14ac:dyDescent="0.4">
      <c r="B34" s="11" t="s">
        <v>54</v>
      </c>
      <c r="C34" s="13">
        <v>212.5</v>
      </c>
      <c r="D34" s="9">
        <v>212.5</v>
      </c>
      <c r="E34" s="9">
        <v>212.5</v>
      </c>
      <c r="F34" s="12">
        <v>228</v>
      </c>
      <c r="G34" s="13">
        <v>228</v>
      </c>
      <c r="H34" s="106"/>
      <c r="I34" s="95"/>
      <c r="J34" s="12"/>
      <c r="K34" s="12"/>
      <c r="L34" s="12"/>
    </row>
    <row r="35" spans="2:12" ht="30" customHeight="1" x14ac:dyDescent="0.4">
      <c r="B35" s="15"/>
      <c r="C35" s="16">
        <f>SUM(C32:C34)</f>
        <v>637.5</v>
      </c>
      <c r="D35" s="18">
        <f>SUM(D32:D34)</f>
        <v>637.5</v>
      </c>
      <c r="E35" s="16">
        <f>SUM(E32:E34)</f>
        <v>637.5</v>
      </c>
      <c r="F35" s="18">
        <f>SUM(F32:F34)</f>
        <v>684</v>
      </c>
      <c r="G35" s="87">
        <f>SUM(G32:G34)</f>
        <v>684</v>
      </c>
      <c r="H35" s="106"/>
      <c r="I35" s="15"/>
      <c r="J35" s="18">
        <f>SUM(J32:J33)</f>
        <v>950</v>
      </c>
      <c r="K35" s="18">
        <f>SUM(K32:K33)</f>
        <v>950</v>
      </c>
      <c r="L35" s="18">
        <f>SUM(L32:L33)</f>
        <v>950</v>
      </c>
    </row>
    <row r="36" spans="2:12" ht="40.4" customHeight="1" x14ac:dyDescent="0.5">
      <c r="B36" s="82" t="s">
        <v>118</v>
      </c>
      <c r="C36" s="7"/>
      <c r="D36" s="6"/>
      <c r="E36" s="7"/>
      <c r="F36" s="6"/>
      <c r="G36" s="7"/>
      <c r="H36" s="106"/>
      <c r="I36" s="82" t="s">
        <v>119</v>
      </c>
      <c r="J36" s="6"/>
      <c r="K36" s="6"/>
      <c r="L36" s="6"/>
    </row>
    <row r="37" spans="2:12" ht="30" customHeight="1" x14ac:dyDescent="0.35">
      <c r="B37" s="167" t="s">
        <v>120</v>
      </c>
      <c r="C37" s="10">
        <v>0</v>
      </c>
      <c r="D37" s="9">
        <v>0</v>
      </c>
      <c r="E37" s="10">
        <v>0</v>
      </c>
      <c r="F37" s="9">
        <v>0</v>
      </c>
      <c r="G37" s="10">
        <v>600</v>
      </c>
      <c r="H37" s="106"/>
      <c r="I37" s="167" t="s">
        <v>120</v>
      </c>
      <c r="J37" s="9">
        <v>236.75</v>
      </c>
      <c r="K37" s="83">
        <v>206.9</v>
      </c>
      <c r="L37" s="9">
        <v>500</v>
      </c>
    </row>
    <row r="38" spans="2:12" ht="30" customHeight="1" x14ac:dyDescent="0.35">
      <c r="B38" s="167" t="s">
        <v>121</v>
      </c>
      <c r="C38" s="10">
        <v>0</v>
      </c>
      <c r="D38" s="9">
        <v>0</v>
      </c>
      <c r="E38" s="10">
        <v>0</v>
      </c>
      <c r="F38" s="9">
        <v>0</v>
      </c>
      <c r="G38" s="10">
        <v>50</v>
      </c>
      <c r="H38" s="106"/>
      <c r="I38" s="167" t="s">
        <v>122</v>
      </c>
      <c r="J38" s="9">
        <v>0</v>
      </c>
      <c r="K38" s="83">
        <v>306.39999999999998</v>
      </c>
      <c r="L38" s="9">
        <v>750</v>
      </c>
    </row>
    <row r="39" spans="2:12" ht="30" customHeight="1" x14ac:dyDescent="0.35">
      <c r="B39" s="86"/>
      <c r="C39" s="2"/>
      <c r="D39" s="20"/>
      <c r="E39" s="2"/>
      <c r="F39" s="9"/>
      <c r="G39" s="10"/>
      <c r="H39" s="106"/>
      <c r="I39" s="8" t="s">
        <v>6</v>
      </c>
      <c r="J39" s="9">
        <v>1300</v>
      </c>
      <c r="K39" s="83">
        <v>0</v>
      </c>
      <c r="L39" s="9">
        <v>1000</v>
      </c>
    </row>
    <row r="40" spans="2:12" ht="30" customHeight="1" x14ac:dyDescent="0.35">
      <c r="B40" s="86"/>
      <c r="C40" s="2"/>
      <c r="D40" s="20"/>
      <c r="E40" s="2"/>
      <c r="F40" s="9"/>
      <c r="G40" s="10"/>
      <c r="H40" s="106"/>
      <c r="I40" s="167" t="s">
        <v>123</v>
      </c>
      <c r="J40" s="9">
        <v>500</v>
      </c>
      <c r="K40" s="83">
        <v>0</v>
      </c>
      <c r="L40" s="9">
        <v>0</v>
      </c>
    </row>
    <row r="41" spans="2:12" ht="30" customHeight="1" x14ac:dyDescent="0.35">
      <c r="B41" s="14"/>
      <c r="C41" s="13"/>
      <c r="D41" s="12"/>
      <c r="E41" s="13"/>
      <c r="F41" s="12"/>
      <c r="G41" s="13"/>
      <c r="H41" s="106"/>
      <c r="I41" s="171"/>
      <c r="J41" s="12"/>
      <c r="K41" s="12"/>
      <c r="L41" s="12"/>
    </row>
    <row r="42" spans="2:12" ht="30" customHeight="1" x14ac:dyDescent="0.4">
      <c r="B42" s="15"/>
      <c r="C42" s="16">
        <f>C37+C38</f>
        <v>0</v>
      </c>
      <c r="D42" s="18"/>
      <c r="E42" s="16">
        <f>E37+E38</f>
        <v>0</v>
      </c>
      <c r="F42" s="18">
        <f>F37+F38</f>
        <v>0</v>
      </c>
      <c r="G42" s="87">
        <f>G37+G38</f>
        <v>650</v>
      </c>
      <c r="H42" s="106"/>
      <c r="I42" s="15"/>
      <c r="J42" s="18">
        <f>SUM(J37:J41)</f>
        <v>2036.75</v>
      </c>
      <c r="K42" s="18">
        <f>SUM(K37:K40)</f>
        <v>513.29999999999995</v>
      </c>
      <c r="L42" s="18">
        <f>SUM(L37:L41)</f>
        <v>2250</v>
      </c>
    </row>
    <row r="43" spans="2:12" ht="40.4" customHeight="1" x14ac:dyDescent="0.5">
      <c r="B43" s="82" t="s">
        <v>124</v>
      </c>
      <c r="C43" s="7"/>
      <c r="D43" s="6"/>
      <c r="E43" s="7"/>
      <c r="F43" s="6"/>
      <c r="G43" s="7"/>
      <c r="H43" s="106"/>
      <c r="I43" s="82" t="s">
        <v>124</v>
      </c>
      <c r="J43" s="6"/>
      <c r="K43" s="6"/>
      <c r="L43" s="6"/>
    </row>
    <row r="44" spans="2:12" ht="30" customHeight="1" x14ac:dyDescent="0.35">
      <c r="B44" s="96" t="s">
        <v>58</v>
      </c>
      <c r="C44" s="23">
        <v>0</v>
      </c>
      <c r="D44" s="22">
        <v>0</v>
      </c>
      <c r="E44" s="23">
        <v>0</v>
      </c>
      <c r="F44" s="22">
        <v>0</v>
      </c>
      <c r="G44" s="23">
        <v>0</v>
      </c>
      <c r="H44" s="106"/>
      <c r="I44" s="172" t="s">
        <v>58</v>
      </c>
      <c r="J44" s="22">
        <v>39.5</v>
      </c>
      <c r="K44" s="22">
        <v>609.24</v>
      </c>
      <c r="L44" s="22">
        <v>400</v>
      </c>
    </row>
    <row r="45" spans="2:12" ht="30" customHeight="1" x14ac:dyDescent="0.35">
      <c r="B45" s="96" t="s">
        <v>125</v>
      </c>
      <c r="C45" s="23">
        <v>0</v>
      </c>
      <c r="D45" s="22">
        <v>0</v>
      </c>
      <c r="E45" s="23">
        <v>500</v>
      </c>
      <c r="F45" s="22">
        <v>0</v>
      </c>
      <c r="G45" s="23">
        <v>0</v>
      </c>
      <c r="H45" s="106"/>
      <c r="I45" s="172" t="s">
        <v>126</v>
      </c>
      <c r="J45" s="22">
        <v>750</v>
      </c>
      <c r="K45" s="22">
        <v>0</v>
      </c>
      <c r="L45" s="22">
        <v>750</v>
      </c>
    </row>
    <row r="46" spans="2:12" ht="30" customHeight="1" x14ac:dyDescent="0.35">
      <c r="B46" s="96"/>
      <c r="C46" s="23"/>
      <c r="D46" s="22"/>
      <c r="E46" s="23"/>
      <c r="F46" s="22">
        <v>0</v>
      </c>
      <c r="G46" s="23">
        <v>0</v>
      </c>
      <c r="H46" s="106"/>
      <c r="I46" s="96"/>
      <c r="J46" s="22"/>
      <c r="K46" s="22"/>
      <c r="L46" s="22"/>
    </row>
    <row r="47" spans="2:12" ht="30" customHeight="1" x14ac:dyDescent="0.4">
      <c r="B47" s="24"/>
      <c r="C47" s="25">
        <f>C44</f>
        <v>0</v>
      </c>
      <c r="D47" s="25"/>
      <c r="E47" s="25">
        <f>E44</f>
        <v>0</v>
      </c>
      <c r="F47" s="25">
        <f>F44</f>
        <v>0</v>
      </c>
      <c r="G47" s="125">
        <f>G44</f>
        <v>0</v>
      </c>
      <c r="H47" s="107"/>
      <c r="I47" s="24"/>
      <c r="J47" s="25">
        <f>J44</f>
        <v>39.5</v>
      </c>
      <c r="K47" s="25">
        <f>K44</f>
        <v>609.24</v>
      </c>
      <c r="L47" s="25">
        <f>L44</f>
        <v>400</v>
      </c>
    </row>
    <row r="48" spans="2:12" ht="30" customHeight="1" x14ac:dyDescent="0.5">
      <c r="B48" s="97" t="s">
        <v>127</v>
      </c>
      <c r="C48" s="98">
        <f>C47+C42+C35+C30+C26+C23+C8</f>
        <v>20503</v>
      </c>
      <c r="D48" s="98">
        <f>D47+D42+D35+D30+D26+D23+D8</f>
        <v>22486.07</v>
      </c>
      <c r="E48" s="98">
        <f>E47+E42+E35+E30+E26+E23+E8</f>
        <v>20537.5</v>
      </c>
      <c r="F48" s="98" t="e">
        <f>F42+F47+F35+F30+F26+F23+#REF!+F8</f>
        <v>#REF!</v>
      </c>
      <c r="G48" s="99" t="e">
        <f>G42+G47+G35+G30+G26+G23+#REF!+G8</f>
        <v>#REF!</v>
      </c>
      <c r="H48" s="126"/>
      <c r="I48" s="97" t="s">
        <v>128</v>
      </c>
      <c r="J48" s="98">
        <f>J47+J42+J35+J30+J26+J23+J8</f>
        <v>18299.560000000001</v>
      </c>
      <c r="K48" s="98">
        <f>K47+K42+K35+K30+K26+K23+K8</f>
        <v>25934.670000000002</v>
      </c>
      <c r="L48" s="98">
        <f>L47+L42+L35+L30+L26+L23+L8</f>
        <v>20383</v>
      </c>
    </row>
    <row r="49" spans="2:12" ht="30" customHeight="1" x14ac:dyDescent="0.5">
      <c r="B49" s="100" t="s">
        <v>63</v>
      </c>
      <c r="C49" s="101"/>
      <c r="D49" s="101"/>
      <c r="E49" s="102"/>
      <c r="F49" s="101"/>
      <c r="G49" s="103"/>
      <c r="H49" s="104"/>
      <c r="I49" s="105" t="s">
        <v>129</v>
      </c>
      <c r="J49" s="101">
        <f>E48-L48</f>
        <v>154.5</v>
      </c>
      <c r="K49" s="101"/>
      <c r="L49" s="101">
        <f>E48-L48</f>
        <v>154.5</v>
      </c>
    </row>
  </sheetData>
  <pageMargins left="1" right="1" top="1" bottom="1" header="0.25" footer="0.25"/>
  <pageSetup orientation="portrait"/>
  <headerFooter>
    <oddFooter>&amp;C&amp;"Helvetica,Regular"&amp;12&amp;K000000&amp;P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Resultatenrekening 2023</vt:lpstr>
      <vt:lpstr>Gecorrigeerde inkomsten en uitg</vt:lpstr>
      <vt:lpstr>begroting 2024 - Tabel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Bron, Michiel (HISTORY)</cp:lastModifiedBy>
  <cp:revision/>
  <dcterms:created xsi:type="dcterms:W3CDTF">2023-11-06T15:55:34Z</dcterms:created>
  <dcterms:modified xsi:type="dcterms:W3CDTF">2024-10-28T08:54:10Z</dcterms:modified>
  <cp:category/>
  <cp:contentStatus/>
</cp:coreProperties>
</file>